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čunovodstvo\Desktop\FINANCIJE 2024\1. REBALANS\"/>
    </mc:Choice>
  </mc:AlternateContent>
  <xr:revisionPtr revIDLastSave="0" documentId="13_ncr:1_{FDB6C2CE-E5A0-453C-94A2-3B548AE8B8E3}" xr6:coauthVersionLast="37" xr6:coauthVersionMax="37" xr10:uidLastSave="{00000000-0000-0000-0000-000000000000}"/>
  <bookViews>
    <workbookView xWindow="120" yWindow="105" windowWidth="28695" windowHeight="12540" tabRatio="698" activeTab="3" xr2:uid="{00000000-000D-0000-FFFF-FFFF00000000}"/>
  </bookViews>
  <sheets>
    <sheet name="OPĆI DIO-SAŽETAK" sheetId="1" r:id="rId1"/>
    <sheet name="PR I RA -EKONOM KLAS" sheetId="2" r:id="rId2"/>
    <sheet name="PR I RA IZVORI" sheetId="3" r:id="rId3"/>
    <sheet name="RA FUNKC KLAS" sheetId="4" r:id="rId4"/>
    <sheet name="RAČUN FINANC - EKONOM KLAS" sheetId="5" r:id="rId5"/>
    <sheet name="RAČUN FINANC - IZVORI" sheetId="6" r:id="rId6"/>
    <sheet name="POSEBNI DIO" sheetId="7" r:id="rId7"/>
  </sheets>
  <calcPr calcId="179021"/>
</workbook>
</file>

<file path=xl/calcChain.xml><?xml version="1.0" encoding="utf-8"?>
<calcChain xmlns="http://schemas.openxmlformats.org/spreadsheetml/2006/main">
  <c r="E15" i="2" l="1"/>
  <c r="D15" i="2"/>
  <c r="C15" i="2"/>
  <c r="B15" i="2"/>
  <c r="D18" i="2"/>
  <c r="C7" i="2"/>
  <c r="C18" i="2" s="1"/>
  <c r="B18" i="2"/>
  <c r="E16" i="2"/>
  <c r="C16" i="2"/>
  <c r="C17" i="2"/>
  <c r="C22" i="2"/>
  <c r="C21" i="2" s="1"/>
  <c r="C30" i="2" s="1"/>
  <c r="D30" i="2"/>
  <c r="D21" i="2"/>
  <c r="D7" i="2"/>
  <c r="D6" i="3"/>
  <c r="C6" i="3"/>
  <c r="C37" i="3"/>
  <c r="B37" i="3"/>
  <c r="D37" i="3"/>
  <c r="C38" i="3"/>
  <c r="D38" i="3"/>
  <c r="D39" i="3"/>
  <c r="C39" i="3"/>
  <c r="C48" i="3"/>
  <c r="C49" i="3"/>
  <c r="C50" i="3"/>
  <c r="D49" i="3"/>
  <c r="D74" i="3"/>
  <c r="C74" i="3"/>
  <c r="C100" i="3"/>
  <c r="D100" i="3"/>
  <c r="C103" i="3"/>
  <c r="C102" i="3"/>
  <c r="C101" i="3"/>
  <c r="D101" i="3"/>
  <c r="C109" i="3" l="1"/>
  <c r="C10" i="4"/>
  <c r="C9" i="4" s="1"/>
  <c r="C8" i="4" s="1"/>
  <c r="C7" i="4" s="1"/>
  <c r="C13" i="4"/>
  <c r="D9" i="4"/>
  <c r="E9" i="4" s="1"/>
  <c r="D13" i="4"/>
  <c r="D14" i="4"/>
  <c r="E14" i="4" s="1"/>
  <c r="C14" i="4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C7" i="7"/>
  <c r="C36" i="7"/>
  <c r="D36" i="7"/>
  <c r="D7" i="7"/>
  <c r="C115" i="7"/>
  <c r="C116" i="7"/>
  <c r="C117" i="7"/>
  <c r="C118" i="7"/>
  <c r="C114" i="7"/>
  <c r="D73" i="7"/>
  <c r="D74" i="7"/>
  <c r="C74" i="7"/>
  <c r="C73" i="7" s="1"/>
  <c r="E8" i="2"/>
  <c r="E9" i="2"/>
  <c r="E10" i="2"/>
  <c r="E11" i="2"/>
  <c r="E12" i="2"/>
  <c r="E13" i="2"/>
  <c r="E14" i="2"/>
  <c r="E18" i="2"/>
  <c r="E21" i="2"/>
  <c r="E22" i="2"/>
  <c r="E23" i="2"/>
  <c r="E24" i="2"/>
  <c r="E25" i="2"/>
  <c r="E27" i="2"/>
  <c r="E28" i="2"/>
  <c r="E29" i="2"/>
  <c r="E30" i="2"/>
  <c r="E7" i="2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4" i="3"/>
  <c r="E95" i="3"/>
  <c r="E96" i="3"/>
  <c r="E97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3" i="3"/>
  <c r="E124" i="3"/>
  <c r="E125" i="3"/>
  <c r="E126" i="3"/>
  <c r="E127" i="3"/>
  <c r="E128" i="3"/>
  <c r="E129" i="3"/>
  <c r="E74" i="3"/>
  <c r="E7" i="3"/>
  <c r="E8" i="3"/>
  <c r="E9" i="3"/>
  <c r="E10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6" i="3"/>
  <c r="E10" i="4"/>
  <c r="E11" i="4"/>
  <c r="E12" i="4"/>
  <c r="E13" i="4"/>
  <c r="E15" i="4"/>
  <c r="E16" i="4"/>
  <c r="E17" i="4"/>
  <c r="E18" i="4"/>
  <c r="E20" i="4"/>
  <c r="E21" i="4"/>
  <c r="E22" i="4"/>
  <c r="D26" i="1"/>
  <c r="C26" i="1"/>
  <c r="B26" i="1"/>
  <c r="C10" i="1"/>
  <c r="D10" i="1"/>
  <c r="B10" i="1"/>
  <c r="C13" i="1"/>
  <c r="D13" i="1"/>
  <c r="B13" i="1"/>
  <c r="D8" i="4" l="1"/>
  <c r="E5" i="7"/>
  <c r="E8" i="4" l="1"/>
  <c r="D7" i="4"/>
  <c r="E7" i="4" s="1"/>
</calcChain>
</file>

<file path=xl/sharedStrings.xml><?xml version="1.0" encoding="utf-8"?>
<sst xmlns="http://schemas.openxmlformats.org/spreadsheetml/2006/main" count="389" uniqueCount="150">
  <si>
    <t>Oznaka</t>
  </si>
  <si>
    <t>Plan (1.)</t>
  </si>
  <si>
    <t>Razlika (2.)</t>
  </si>
  <si>
    <t>Novi plan (3.)</t>
  </si>
  <si>
    <t>6 Prihodi poslovanja</t>
  </si>
  <si>
    <t>7 Prihodi od prodaje nefinancijske imovine</t>
  </si>
  <si>
    <t>3 Rashodi poslovanja</t>
  </si>
  <si>
    <t>4 Rashodi za nabavu nefinancijske imovine</t>
  </si>
  <si>
    <t>Razlika - višak/manjak</t>
  </si>
  <si>
    <t>A) SAŽETAK RAČUNA PRIHODA I RASHODA</t>
  </si>
  <si>
    <t>B) SAŽETAK RAČUNA FINANCIRANJA</t>
  </si>
  <si>
    <t>8 Primici od financijske imovine i zaduživanja</t>
  </si>
  <si>
    <t>5 Izdaci za financijsku imovinu i otplate zajmova</t>
  </si>
  <si>
    <t>PLAN 2024.</t>
  </si>
  <si>
    <t>RAZLIKA</t>
  </si>
  <si>
    <t>NOVI PLAN 2024.</t>
  </si>
  <si>
    <t>Neto financiranje</t>
  </si>
  <si>
    <t>Višak/manjak + neto financiranje</t>
  </si>
  <si>
    <t>C) PRENEŠENI VIŠAK ILI PRENESENI MANJAK</t>
  </si>
  <si>
    <t>PRIJENOS VIŠKA/MANJKA U SLJEDEĆE RAZDOBLJE</t>
  </si>
  <si>
    <t>VIŠAK/MANJAK + NETO FINANCIRANJE+PRIJENOS 
VIŠKA/MANJKA IZ PRETHODNE GODINE-PRIJENOS 
VIŠKA/MANJKA U SLJEDEĆE RAZDOBLJE</t>
  </si>
  <si>
    <t>D) VIŠEGODIŠNJI PLAN URAVNOTEŽENJA</t>
  </si>
  <si>
    <t>VIŠAK/MANJAK IZ PRETHODNE GODINE KOJI ĆE SE 
RASPOREDITI/POKRITI</t>
  </si>
  <si>
    <t>VIŠAK/MANJAK TEKUĆE GODINE</t>
  </si>
  <si>
    <t>PRIJENOS VIŠKA/MANJKA U SLJEDEĆU GODINU</t>
  </si>
  <si>
    <t>PRIJENOS VIŠKA/MANJKA IZ PRETHODNE GODINE</t>
  </si>
  <si>
    <t>A) RAČUN PRIHODA I RASHODA</t>
  </si>
  <si>
    <t>63 Pomoći iz inozemstva i od subjekata unutar općeg proračuna</t>
  </si>
  <si>
    <t>64 Prihodi od imovine</t>
  </si>
  <si>
    <t>65 Prihodi od upravnih i administrativnih pristojbi, pristojbi po posebnim propisima i naknada</t>
  </si>
  <si>
    <t>66 Prihodi od prodaje proizvoda i robe te pruženih usluga i prihodi od donacija te povrati po protestiranim jamstvima</t>
  </si>
  <si>
    <t>67 Prihodi iz nadležnog proračuna i od HZZO-a temeljem ugovornih obveza</t>
  </si>
  <si>
    <t>72 Prihodi od prodaje proizvedene dugotrajne imovine</t>
  </si>
  <si>
    <t>SVEUKUPNO PRIHODI</t>
  </si>
  <si>
    <t>31 Rashodi za zaposlene</t>
  </si>
  <si>
    <t>32 Materijalni rashodi</t>
  </si>
  <si>
    <t>34 Financijski rashodi</t>
  </si>
  <si>
    <t>37 Naknade građanima i kućanstvima na temelju osiguranja i druge naknade</t>
  </si>
  <si>
    <t>42 Rashodi za nabavu proizvedene dugotrajne imovine</t>
  </si>
  <si>
    <t>45 Rashodi za dodatna ulaganja na nefinancijskoj imovini</t>
  </si>
  <si>
    <t>SVEUKUPNO RASHODI</t>
  </si>
  <si>
    <t>A2) PRIHODI I RASHODI PREMA IZVORIMA FINANCIRANJA</t>
  </si>
  <si>
    <t>A1) PRIHODI I RASHODI PREMA EKONOMSKOJ KLASIFIKACIJI</t>
  </si>
  <si>
    <t>SVEUKUPNO</t>
  </si>
  <si>
    <t>izvor: 01 Opći prihodi i primici</t>
  </si>
  <si>
    <t>izvor: 03 Vlastiti prihodi</t>
  </si>
  <si>
    <t>izvor: 05 Pomoći</t>
  </si>
  <si>
    <t>Izvor: 1 OPĆI PRIHODI I PRIMICI</t>
  </si>
  <si>
    <t>Izvor: 11 Opći prihodi i primici</t>
  </si>
  <si>
    <t>Izvor: 111 Porezni i ostali prihodi</t>
  </si>
  <si>
    <t>izvor: 1110 OPĆI PRIHODI I PRIMICI KORISNICI</t>
  </si>
  <si>
    <t>Izvor: 4 Prihodi za posebne namjene</t>
  </si>
  <si>
    <t>izvor: 432 PRIHODI ZA POSEBNE NAMJENE - korisnici</t>
  </si>
  <si>
    <t>Izvor: 5 POMOĆI</t>
  </si>
  <si>
    <t>izvor: 503 POMOĆI IZ NENADLEŽNIH PRORAČUNA - KORISNICI</t>
  </si>
  <si>
    <t>Izvor: 51 Pomoći</t>
  </si>
  <si>
    <t>izvor: 512 Pomoći iz državnog proračuna - plaće MZOS</t>
  </si>
  <si>
    <t>izvor: 56 Fondovi EU-a</t>
  </si>
  <si>
    <t>izvor: 560 POMOĆI-FOND EU KORISNICI</t>
  </si>
  <si>
    <t>Izvor: 6 DONACIJE</t>
  </si>
  <si>
    <t>Izvor: 61 Donacije</t>
  </si>
  <si>
    <t>izvor: 611 Donacije</t>
  </si>
  <si>
    <t>Izvor: 7 Namjenski primici od zaduživanja</t>
  </si>
  <si>
    <t>Izvor: 71 Namjenski primici od zaduživanja</t>
  </si>
  <si>
    <t>izvor: 711 Prihodi od nefinancijske imovine i nadoknade štete s osnova osiguranja</t>
  </si>
  <si>
    <t>9 Vlastiti izvori</t>
  </si>
  <si>
    <t>92 Rezultat poslovanja</t>
  </si>
  <si>
    <t>A3) RASHODI PREMA FUNKCIJSKOJ KLASIFIKACIJI</t>
  </si>
  <si>
    <t>Fun. kl.: 0922 Više srednjoškolsko obrazovanje</t>
  </si>
  <si>
    <t>Fun. kl.: 0960 Dodatne usluge u obrazovanju</t>
  </si>
  <si>
    <t>B) RAČUN FINANCIRANJA</t>
  </si>
  <si>
    <t xml:space="preserve">B1) RAČUN FINANCIRANJA PREMA EKONOMSKOJ KLASIFIKACIJI </t>
  </si>
  <si>
    <t>Naziv</t>
  </si>
  <si>
    <t>Primici od financijske imovine i zaduživanja</t>
  </si>
  <si>
    <t>Primici od zaduživanja</t>
  </si>
  <si>
    <t>844</t>
  </si>
  <si>
    <t>Primljeni krediti i zajmovi od kreditnih i ostalih financijskih institucija izvan javnog sektora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</si>
  <si>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</si>
  <si>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</si>
  <si>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</si>
  <si>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Primljeni krediti od inozemnih kreditnih institucija</t>
  </si>
  <si>
    <t>Primljeni zajmovi od inozemnih osiguravajućih društava</t>
  </si>
  <si>
    <t>Primljeni zajmovi od ostalih inozemnih financijskih institucija</t>
  </si>
  <si>
    <t>Izdaci za financijsku imovinu i otplate zajmova</t>
  </si>
  <si>
    <t>Otplata glavnice primljenih kredita i zajmova od međunarodnih organizacija, institucija i tijela EU te inozemnih vlada</t>
  </si>
  <si>
    <t>Otplata glavnice primljenih kredita i zajmova od kreditnih i ostalih financijskih institucija izvan javnog sektora</t>
  </si>
  <si>
    <t>5443</t>
  </si>
  <si>
    <t>Otplata glavnice primljenih kredita od tuzemnih kreditnih institucija izvan javnog sektora</t>
  </si>
  <si>
    <t>5444</t>
  </si>
  <si>
    <t>Otplata glavnice primljenih zajmova od tuzemnih osiguravajućih društava izvan javnog sektora</t>
  </si>
  <si>
    <t>5445</t>
  </si>
  <si>
    <t>Otplata glavnice primljenih zajmova od ostalih tuzemnih financijskih institucija izvan javnog sektora</t>
  </si>
  <si>
    <t>5446</t>
  </si>
  <si>
    <t>Otplata glavnice primljenih kredita od inozemnih kreditnih institucija</t>
  </si>
  <si>
    <t>5447</t>
  </si>
  <si>
    <t>Otplata glavnice primljenih zajmova od inozemnih osiguravajućih društava</t>
  </si>
  <si>
    <t>5448</t>
  </si>
  <si>
    <t>Otplata glavnice primljenih zajmova od ostalih inozemnih financijskih institucija</t>
  </si>
  <si>
    <t>Razred</t>
  </si>
  <si>
    <t>Skupina</t>
  </si>
  <si>
    <t>Izvor</t>
  </si>
  <si>
    <t>Namjenski primici od zaduživanja</t>
  </si>
  <si>
    <t>Izdaci za otplatu glavnice primljenih kredita i zajmova</t>
  </si>
  <si>
    <t>SKUPINA</t>
  </si>
  <si>
    <t>ODJELJAK</t>
  </si>
  <si>
    <t>B2) RAČUN FINANCIRANJA PREMA IZVORIMA FINANCIRANJA</t>
  </si>
  <si>
    <t>II. POSEBNI DIO</t>
  </si>
  <si>
    <t>I. OPĆI DIO</t>
  </si>
  <si>
    <t>Razdjel: 8 UPRAVNI ODJEL ZA ŠKOLSTVO</t>
  </si>
  <si>
    <t>Glava: 8-34 MIOŠ KARLOVAC</t>
  </si>
  <si>
    <t>Program: 123 Zakonski standard javnih ustanova SŠ</t>
  </si>
  <si>
    <t>A100037 Odgojnoobrazovno, administrativno i tehničko osoblje</t>
  </si>
  <si>
    <t>A100037A Odgojnoobrazovno, administrativno i tehničko osoblje - POSEBNI DIO</t>
  </si>
  <si>
    <t>A100038 Operativni plan TIO - SŠ</t>
  </si>
  <si>
    <t>Program: 125 Program javnih potreba iznad standarda - vlastiti prihodi</t>
  </si>
  <si>
    <t>A100042 Javne potrebe iznad standarda-vlastiti prihodi</t>
  </si>
  <si>
    <t>Program: 141 Javne potrebe iznad zakonskog standarda SŠ</t>
  </si>
  <si>
    <t>A100078 Županijske javne potrebe SŠ</t>
  </si>
  <si>
    <t>A100142B Prihodi od nefinancijske imovine i nadoknade štete s osnova osiguranja</t>
  </si>
  <si>
    <t>A100159A Javne potrebe iznad standarda - donacije</t>
  </si>
  <si>
    <t>A100161A Javne potrebe iznad standarda - OSTALO</t>
  </si>
  <si>
    <t>A100162A Prijenos sredstava od nenadležnih proračuna</t>
  </si>
  <si>
    <t>A100163A Javne potrebe iznad standarda - EU PROJEKTI</t>
  </si>
  <si>
    <t>A100166A Prihod od financijske imovine - korisnici</t>
  </si>
  <si>
    <t>A100218 Financiranje deficitarnih zanimanja</t>
  </si>
  <si>
    <t>Program: 157 Javne potrebe iznad zakonskog standarda u školstvu - ostali korisnici</t>
  </si>
  <si>
    <t>A100208 KARADAR</t>
  </si>
  <si>
    <t>Program: 201 MZOS- Plaće SŠ</t>
  </si>
  <si>
    <t>A200201 MZOS- Plaće SŠ</t>
  </si>
  <si>
    <t>PLAN 2024</t>
  </si>
  <si>
    <t>NOVI PLAN</t>
  </si>
  <si>
    <t>NOVI PLAN 2024</t>
  </si>
  <si>
    <t>OZNAKA</t>
  </si>
  <si>
    <t>UKUPNO PRIHODI</t>
  </si>
  <si>
    <t>UKUPNO RASHODI</t>
  </si>
  <si>
    <t>Urbroj: 2133-48-01-24-01</t>
  </si>
  <si>
    <t>Predsjednica Školskog odbora</t>
  </si>
  <si>
    <t>M.P.</t>
  </si>
  <si>
    <t>ravnateljica</t>
  </si>
  <si>
    <t>Kristinka Jurčević</t>
  </si>
  <si>
    <t>Snježana Erdeljac</t>
  </si>
  <si>
    <t>____________________</t>
  </si>
  <si>
    <t>4/2</t>
  </si>
  <si>
    <t>NOVI PLAN 
2024.</t>
  </si>
  <si>
    <t>38 Ostali rashodi</t>
  </si>
  <si>
    <t>9 Izvori</t>
  </si>
  <si>
    <t>SVEUKUPNO PRIHODI + REZULTAT POSLOVANJA</t>
  </si>
  <si>
    <t xml:space="preserve">Na temelju članka 37. Statuta Mješovite industrijsko-obrtnička škole Školski odbor na
sjednici 26. 4. 2024. godine donosi 
1. IZMJENE FINANCIJSKOG PLANA ZA 2024. GODINU:
</t>
  </si>
  <si>
    <t>Karlovac, 26.4.2024.</t>
  </si>
  <si>
    <t>Klasa: 400-02/24-01/3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</si>
</sst>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Verdana"/>
      <family val="2"/>
      <charset val="238"/>
    </font>
    <font>
      <b/>
      <sz val="10"/>
      <color rgb="FF00008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FFFFFF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0E0D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191970"/>
        <bgColor indexed="64"/>
      </patternFill>
    </fill>
    <fill>
      <patternFill patternType="solid">
        <fgColor rgb="FFF0E68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rgb="FF87CEFA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7" fillId="0" borderId="0"/>
    <xf numFmtId="0" fontId="27" fillId="0" borderId="0"/>
  </cellStyleXfs>
  <cellXfs count="120">
    <xf numFmtId="0" fontId="0" fillId="0" borderId="0" xfId="0"/>
    <xf numFmtId="0" fontId="19" fillId="33" borderId="0" xfId="0" applyFont="1" applyFill="1" applyBorder="1" applyAlignment="1">
      <alignment wrapText="1"/>
    </xf>
    <xf numFmtId="4" fontId="19" fillId="33" borderId="0" xfId="0" applyNumberFormat="1" applyFont="1" applyFill="1" applyBorder="1" applyAlignment="1">
      <alignment horizontal="right" wrapText="1"/>
    </xf>
    <xf numFmtId="4" fontId="19" fillId="33" borderId="0" xfId="0" applyNumberFormat="1" applyFont="1" applyFill="1" applyBorder="1" applyAlignment="1">
      <alignment horizontal="center" wrapText="1"/>
    </xf>
    <xf numFmtId="0" fontId="19" fillId="33" borderId="11" xfId="0" applyFont="1" applyFill="1" applyBorder="1" applyAlignment="1">
      <alignment wrapText="1"/>
    </xf>
    <xf numFmtId="4" fontId="19" fillId="33" borderId="11" xfId="0" applyNumberFormat="1" applyFont="1" applyFill="1" applyBorder="1" applyAlignment="1">
      <alignment horizontal="right" wrapText="1"/>
    </xf>
    <xf numFmtId="0" fontId="18" fillId="33" borderId="11" xfId="0" applyFont="1" applyFill="1" applyBorder="1"/>
    <xf numFmtId="0" fontId="0" fillId="33" borderId="11" xfId="0" applyFill="1" applyBorder="1" applyAlignment="1">
      <alignment wrapText="1"/>
    </xf>
    <xf numFmtId="0" fontId="19" fillId="33" borderId="11" xfId="0" applyFont="1" applyFill="1" applyBorder="1" applyAlignment="1">
      <alignment horizontal="right" wrapText="1"/>
    </xf>
    <xf numFmtId="0" fontId="0" fillId="0" borderId="11" xfId="0" applyBorder="1"/>
    <xf numFmtId="0" fontId="0" fillId="0" borderId="11" xfId="0" applyBorder="1" applyAlignment="1">
      <alignment wrapText="1"/>
    </xf>
    <xf numFmtId="2" fontId="19" fillId="33" borderId="11" xfId="0" applyNumberFormat="1" applyFont="1" applyFill="1" applyBorder="1" applyAlignment="1">
      <alignment horizontal="right" wrapText="1"/>
    </xf>
    <xf numFmtId="4" fontId="22" fillId="35" borderId="12" xfId="0" applyNumberFormat="1" applyFont="1" applyFill="1" applyBorder="1" applyAlignment="1">
      <alignment horizontal="right" wrapText="1" indent="1"/>
    </xf>
    <xf numFmtId="0" fontId="21" fillId="0" borderId="12" xfId="0" applyFont="1" applyFill="1" applyBorder="1" applyAlignment="1">
      <alignment horizontal="left" wrapText="1" indent="1"/>
    </xf>
    <xf numFmtId="0" fontId="22" fillId="35" borderId="12" xfId="0" applyFont="1" applyFill="1" applyBorder="1" applyAlignment="1">
      <alignment horizontal="left" wrapText="1" indent="1"/>
    </xf>
    <xf numFmtId="0" fontId="22" fillId="35" borderId="12" xfId="0" applyFont="1" applyFill="1" applyBorder="1" applyAlignment="1">
      <alignment horizontal="right" wrapText="1" indent="1"/>
    </xf>
    <xf numFmtId="4" fontId="22" fillId="0" borderId="12" xfId="0" applyNumberFormat="1" applyFont="1" applyFill="1" applyBorder="1" applyAlignment="1">
      <alignment horizontal="right" wrapText="1" indent="1"/>
    </xf>
    <xf numFmtId="0" fontId="22" fillId="0" borderId="12" xfId="0" applyFont="1" applyFill="1" applyBorder="1" applyAlignment="1">
      <alignment horizontal="left" wrapText="1" indent="1"/>
    </xf>
    <xf numFmtId="0" fontId="22" fillId="0" borderId="12" xfId="0" applyFont="1" applyFill="1" applyBorder="1" applyAlignment="1">
      <alignment horizontal="right" wrapText="1" indent="1"/>
    </xf>
    <xf numFmtId="4" fontId="22" fillId="39" borderId="12" xfId="0" applyNumberFormat="1" applyFont="1" applyFill="1" applyBorder="1" applyAlignment="1">
      <alignment horizontal="right" wrapText="1" indent="1"/>
    </xf>
    <xf numFmtId="0" fontId="19" fillId="38" borderId="12" xfId="0" applyFont="1" applyFill="1" applyBorder="1" applyAlignment="1">
      <alignment horizontal="left" wrapText="1" indent="1"/>
    </xf>
    <xf numFmtId="4" fontId="21" fillId="0" borderId="12" xfId="0" applyNumberFormat="1" applyFont="1" applyFill="1" applyBorder="1" applyAlignment="1">
      <alignment horizontal="right" wrapText="1" indent="1"/>
    </xf>
    <xf numFmtId="4" fontId="19" fillId="38" borderId="12" xfId="0" applyNumberFormat="1" applyFont="1" applyFill="1" applyBorder="1" applyAlignment="1">
      <alignment horizontal="right" wrapText="1" indent="1"/>
    </xf>
    <xf numFmtId="0" fontId="0" fillId="0" borderId="0" xfId="0"/>
    <xf numFmtId="0" fontId="21" fillId="34" borderId="12" xfId="0" applyFont="1" applyFill="1" applyBorder="1" applyAlignment="1">
      <alignment horizontal="left" wrapText="1" indent="1"/>
    </xf>
    <xf numFmtId="4" fontId="21" fillId="34" borderId="12" xfId="0" applyNumberFormat="1" applyFont="1" applyFill="1" applyBorder="1" applyAlignment="1">
      <alignment horizontal="right" wrapText="1" indent="1"/>
    </xf>
    <xf numFmtId="0" fontId="22" fillId="39" borderId="12" xfId="0" applyFont="1" applyFill="1" applyBorder="1" applyAlignment="1">
      <alignment horizontal="left" wrapText="1" indent="1"/>
    </xf>
    <xf numFmtId="0" fontId="20" fillId="0" borderId="10" xfId="0" applyFont="1" applyBorder="1" applyAlignment="1">
      <alignment horizontal="center" vertical="center" wrapText="1" indent="1"/>
    </xf>
    <xf numFmtId="0" fontId="23" fillId="36" borderId="12" xfId="0" applyFont="1" applyFill="1" applyBorder="1" applyAlignment="1">
      <alignment horizontal="left" wrapText="1" indent="1"/>
    </xf>
    <xf numFmtId="4" fontId="23" fillId="36" borderId="12" xfId="0" applyNumberFormat="1" applyFont="1" applyFill="1" applyBorder="1" applyAlignment="1">
      <alignment horizontal="right" wrapText="1" indent="1"/>
    </xf>
    <xf numFmtId="0" fontId="22" fillId="37" borderId="12" xfId="0" applyFont="1" applyFill="1" applyBorder="1" applyAlignment="1">
      <alignment horizontal="left" wrapText="1" indent="1"/>
    </xf>
    <xf numFmtId="4" fontId="22" fillId="37" borderId="12" xfId="0" applyNumberFormat="1" applyFont="1" applyFill="1" applyBorder="1" applyAlignment="1">
      <alignment horizontal="right" wrapText="1" indent="1"/>
    </xf>
    <xf numFmtId="0" fontId="22" fillId="37" borderId="12" xfId="0" applyFont="1" applyFill="1" applyBorder="1" applyAlignment="1">
      <alignment horizontal="right" wrapText="1" indent="1"/>
    </xf>
    <xf numFmtId="0" fontId="22" fillId="33" borderId="12" xfId="0" applyFont="1" applyFill="1" applyBorder="1" applyAlignment="1">
      <alignment horizontal="left" wrapText="1" indent="1"/>
    </xf>
    <xf numFmtId="4" fontId="22" fillId="33" borderId="12" xfId="0" applyNumberFormat="1" applyFont="1" applyFill="1" applyBorder="1" applyAlignment="1">
      <alignment horizontal="right" wrapText="1" indent="1"/>
    </xf>
    <xf numFmtId="0" fontId="22" fillId="33" borderId="12" xfId="0" applyFont="1" applyFill="1" applyBorder="1" applyAlignment="1">
      <alignment horizontal="right" wrapText="1" indent="1"/>
    </xf>
    <xf numFmtId="0" fontId="19" fillId="33" borderId="12" xfId="0" applyFont="1" applyFill="1" applyBorder="1" applyAlignment="1">
      <alignment horizontal="left" wrapText="1" indent="1"/>
    </xf>
    <xf numFmtId="4" fontId="19" fillId="33" borderId="12" xfId="0" applyNumberFormat="1" applyFont="1" applyFill="1" applyBorder="1" applyAlignment="1">
      <alignment horizontal="right" wrapText="1" indent="1"/>
    </xf>
    <xf numFmtId="0" fontId="19" fillId="33" borderId="12" xfId="0" applyFont="1" applyFill="1" applyBorder="1" applyAlignment="1">
      <alignment horizontal="right" wrapText="1" indent="1"/>
    </xf>
    <xf numFmtId="0" fontId="22" fillId="33" borderId="12" xfId="0" applyFont="1" applyFill="1" applyBorder="1" applyAlignment="1">
      <alignment horizontal="left" wrapText="1" indent="3"/>
    </xf>
    <xf numFmtId="0" fontId="0" fillId="0" borderId="0" xfId="0"/>
    <xf numFmtId="0" fontId="20" fillId="0" borderId="10" xfId="0" applyFont="1" applyBorder="1" applyAlignment="1">
      <alignment horizontal="center" vertical="center" wrapText="1" indent="1"/>
    </xf>
    <xf numFmtId="4" fontId="23" fillId="36" borderId="12" xfId="0" applyNumberFormat="1" applyFont="1" applyFill="1" applyBorder="1" applyAlignment="1">
      <alignment horizontal="right" wrapText="1" indent="1"/>
    </xf>
    <xf numFmtId="0" fontId="22" fillId="37" borderId="12" xfId="0" applyFont="1" applyFill="1" applyBorder="1" applyAlignment="1">
      <alignment horizontal="left" wrapText="1" indent="1"/>
    </xf>
    <xf numFmtId="4" fontId="22" fillId="37" borderId="12" xfId="0" applyNumberFormat="1" applyFont="1" applyFill="1" applyBorder="1" applyAlignment="1">
      <alignment horizontal="right" wrapText="1" indent="1"/>
    </xf>
    <xf numFmtId="0" fontId="22" fillId="37" borderId="12" xfId="0" applyFont="1" applyFill="1" applyBorder="1" applyAlignment="1">
      <alignment horizontal="right" wrapText="1" indent="1"/>
    </xf>
    <xf numFmtId="0" fontId="22" fillId="33" borderId="12" xfId="0" applyFont="1" applyFill="1" applyBorder="1" applyAlignment="1">
      <alignment horizontal="left" wrapText="1" indent="1"/>
    </xf>
    <xf numFmtId="4" fontId="22" fillId="33" borderId="12" xfId="0" applyNumberFormat="1" applyFont="1" applyFill="1" applyBorder="1" applyAlignment="1">
      <alignment horizontal="right" wrapText="1" indent="1"/>
    </xf>
    <xf numFmtId="0" fontId="22" fillId="33" borderId="12" xfId="0" applyFont="1" applyFill="1" applyBorder="1" applyAlignment="1">
      <alignment horizontal="right" wrapText="1" indent="1"/>
    </xf>
    <xf numFmtId="0" fontId="19" fillId="33" borderId="12" xfId="0" applyFont="1" applyFill="1" applyBorder="1" applyAlignment="1">
      <alignment horizontal="left" wrapText="1" indent="1"/>
    </xf>
    <xf numFmtId="4" fontId="19" fillId="33" borderId="12" xfId="0" applyNumberFormat="1" applyFont="1" applyFill="1" applyBorder="1" applyAlignment="1">
      <alignment horizontal="right" wrapText="1" indent="1"/>
    </xf>
    <xf numFmtId="0" fontId="19" fillId="33" borderId="12" xfId="0" applyFont="1" applyFill="1" applyBorder="1" applyAlignment="1">
      <alignment horizontal="right" wrapText="1" indent="1"/>
    </xf>
    <xf numFmtId="0" fontId="22" fillId="33" borderId="12" xfId="0" applyFont="1" applyFill="1" applyBorder="1" applyAlignment="1">
      <alignment horizontal="left" wrapText="1" indent="3"/>
    </xf>
    <xf numFmtId="0" fontId="20" fillId="0" borderId="10" xfId="0" applyFont="1" applyBorder="1" applyAlignment="1">
      <alignment horizontal="center" vertical="center" wrapText="1" indent="1"/>
    </xf>
    <xf numFmtId="0" fontId="23" fillId="36" borderId="12" xfId="0" applyFont="1" applyFill="1" applyBorder="1" applyAlignment="1">
      <alignment horizontal="left" wrapText="1" indent="1"/>
    </xf>
    <xf numFmtId="4" fontId="23" fillId="36" borderId="12" xfId="0" applyNumberFormat="1" applyFont="1" applyFill="1" applyBorder="1" applyAlignment="1">
      <alignment horizontal="right" wrapText="1" indent="1"/>
    </xf>
    <xf numFmtId="0" fontId="19" fillId="33" borderId="12" xfId="0" applyFont="1" applyFill="1" applyBorder="1" applyAlignment="1">
      <alignment horizontal="left" wrapText="1" indent="1"/>
    </xf>
    <xf numFmtId="4" fontId="19" fillId="33" borderId="12" xfId="0" applyNumberFormat="1" applyFont="1" applyFill="1" applyBorder="1" applyAlignment="1">
      <alignment horizontal="right" wrapText="1" indent="1"/>
    </xf>
    <xf numFmtId="0" fontId="19" fillId="33" borderId="12" xfId="0" applyFont="1" applyFill="1" applyBorder="1" applyAlignment="1">
      <alignment horizontal="right" wrapText="1" indent="1"/>
    </xf>
    <xf numFmtId="0" fontId="24" fillId="40" borderId="13" xfId="0" applyNumberFormat="1" applyFont="1" applyFill="1" applyBorder="1" applyAlignment="1" applyProtection="1">
      <alignment horizontal="center" vertical="center" wrapText="1"/>
    </xf>
    <xf numFmtId="0" fontId="25" fillId="41" borderId="11" xfId="0" applyNumberFormat="1" applyFont="1" applyFill="1" applyBorder="1" applyAlignment="1" applyProtection="1">
      <alignment horizontal="left" vertical="center" wrapText="1"/>
    </xf>
    <xf numFmtId="0" fontId="26" fillId="41" borderId="11" xfId="0" applyNumberFormat="1" applyFont="1" applyFill="1" applyBorder="1" applyAlignment="1" applyProtection="1">
      <alignment horizontal="left" vertical="center" wrapText="1"/>
    </xf>
    <xf numFmtId="0" fontId="26" fillId="0" borderId="11" xfId="42" applyFont="1" applyFill="1" applyBorder="1" applyAlignment="1">
      <alignment horizontal="center" wrapText="1"/>
    </xf>
    <xf numFmtId="0" fontId="26" fillId="0" borderId="11" xfId="0" applyFont="1" applyFill="1" applyBorder="1" applyAlignment="1">
      <alignment horizontal="center"/>
    </xf>
    <xf numFmtId="0" fontId="26" fillId="0" borderId="11" xfId="42" applyFont="1" applyFill="1" applyBorder="1" applyAlignment="1">
      <alignment horizontal="left" wrapText="1"/>
    </xf>
    <xf numFmtId="0" fontId="26" fillId="0" borderId="11" xfId="0" applyFont="1" applyBorder="1" applyAlignment="1">
      <alignment horizontal="center"/>
    </xf>
    <xf numFmtId="0" fontId="25" fillId="41" borderId="11" xfId="0" applyNumberFormat="1" applyFont="1" applyFill="1" applyBorder="1" applyAlignment="1" applyProtection="1">
      <alignment horizontal="left" vertical="center"/>
    </xf>
    <xf numFmtId="0" fontId="25" fillId="41" borderId="11" xfId="0" applyNumberFormat="1" applyFont="1" applyFill="1" applyBorder="1" applyAlignment="1" applyProtection="1">
      <alignment vertical="center" wrapText="1"/>
    </xf>
    <xf numFmtId="0" fontId="26" fillId="41" borderId="11" xfId="0" applyNumberFormat="1" applyFont="1" applyFill="1" applyBorder="1" applyAlignment="1" applyProtection="1">
      <alignment horizontal="left" vertical="center"/>
    </xf>
    <xf numFmtId="0" fontId="26" fillId="0" borderId="11" xfId="43" applyFont="1" applyFill="1" applyBorder="1" applyAlignment="1">
      <alignment horizontal="left" wrapText="1"/>
    </xf>
    <xf numFmtId="49" fontId="26" fillId="0" borderId="11" xfId="0" applyNumberFormat="1" applyFont="1" applyFill="1" applyBorder="1" applyAlignment="1">
      <alignment horizontal="center"/>
    </xf>
    <xf numFmtId="0" fontId="24" fillId="40" borderId="11" xfId="0" applyNumberFormat="1" applyFont="1" applyFill="1" applyBorder="1" applyAlignment="1" applyProtection="1">
      <alignment horizontal="center" vertical="center" wrapText="1"/>
    </xf>
    <xf numFmtId="0" fontId="26" fillId="41" borderId="11" xfId="0" quotePrefix="1" applyFont="1" applyFill="1" applyBorder="1" applyAlignment="1">
      <alignment horizontal="left" vertical="center"/>
    </xf>
    <xf numFmtId="0" fontId="28" fillId="41" borderId="11" xfId="0" quotePrefix="1" applyFont="1" applyFill="1" applyBorder="1" applyAlignment="1">
      <alignment horizontal="left" vertical="center"/>
    </xf>
    <xf numFmtId="0" fontId="28" fillId="41" borderId="11" xfId="0" quotePrefix="1" applyFont="1" applyFill="1" applyBorder="1" applyAlignment="1">
      <alignment horizontal="left" vertical="center" wrapText="1"/>
    </xf>
    <xf numFmtId="0" fontId="25" fillId="41" borderId="11" xfId="0" applyFont="1" applyFill="1" applyBorder="1" applyAlignment="1">
      <alignment horizontal="left" vertical="center"/>
    </xf>
    <xf numFmtId="0" fontId="26" fillId="41" borderId="11" xfId="0" applyNumberFormat="1" applyFont="1" applyFill="1" applyBorder="1" applyAlignment="1" applyProtection="1">
      <alignment vertical="center" wrapText="1"/>
    </xf>
    <xf numFmtId="0" fontId="28" fillId="41" borderId="11" xfId="0" applyFont="1" applyFill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 indent="1"/>
    </xf>
    <xf numFmtId="0" fontId="23" fillId="36" borderId="12" xfId="0" applyFont="1" applyFill="1" applyBorder="1" applyAlignment="1">
      <alignment horizontal="left" wrapText="1" indent="1"/>
    </xf>
    <xf numFmtId="4" fontId="23" fillId="36" borderId="12" xfId="0" applyNumberFormat="1" applyFont="1" applyFill="1" applyBorder="1" applyAlignment="1">
      <alignment horizontal="right" wrapText="1" indent="1"/>
    </xf>
    <xf numFmtId="0" fontId="23" fillId="42" borderId="12" xfId="0" applyFont="1" applyFill="1" applyBorder="1" applyAlignment="1">
      <alignment horizontal="left" wrapText="1" indent="1"/>
    </xf>
    <xf numFmtId="4" fontId="23" fillId="42" borderId="12" xfId="0" applyNumberFormat="1" applyFont="1" applyFill="1" applyBorder="1" applyAlignment="1">
      <alignment horizontal="right" wrapText="1" indent="1"/>
    </xf>
    <xf numFmtId="0" fontId="21" fillId="34" borderId="12" xfId="0" applyFont="1" applyFill="1" applyBorder="1" applyAlignment="1">
      <alignment horizontal="left" wrapText="1" indent="1"/>
    </xf>
    <xf numFmtId="4" fontId="21" fillId="34" borderId="12" xfId="0" applyNumberFormat="1" applyFont="1" applyFill="1" applyBorder="1" applyAlignment="1">
      <alignment horizontal="right" wrapText="1" indent="1"/>
    </xf>
    <xf numFmtId="0" fontId="22" fillId="43" borderId="12" xfId="0" applyFont="1" applyFill="1" applyBorder="1" applyAlignment="1">
      <alignment horizontal="left" wrapText="1" indent="1"/>
    </xf>
    <xf numFmtId="4" fontId="22" fillId="43" borderId="12" xfId="0" applyNumberFormat="1" applyFont="1" applyFill="1" applyBorder="1" applyAlignment="1">
      <alignment horizontal="right" wrapText="1" indent="1"/>
    </xf>
    <xf numFmtId="0" fontId="22" fillId="43" borderId="12" xfId="0" applyFont="1" applyFill="1" applyBorder="1" applyAlignment="1">
      <alignment horizontal="right" wrapText="1" indent="1"/>
    </xf>
    <xf numFmtId="0" fontId="22" fillId="44" borderId="12" xfId="0" applyFont="1" applyFill="1" applyBorder="1" applyAlignment="1">
      <alignment horizontal="left" wrapText="1" indent="1"/>
    </xf>
    <xf numFmtId="4" fontId="22" fillId="44" borderId="12" xfId="0" applyNumberFormat="1" applyFont="1" applyFill="1" applyBorder="1" applyAlignment="1">
      <alignment horizontal="right" wrapText="1" indent="1"/>
    </xf>
    <xf numFmtId="0" fontId="22" fillId="44" borderId="12" xfId="0" applyFont="1" applyFill="1" applyBorder="1" applyAlignment="1">
      <alignment horizontal="right" wrapText="1" indent="1"/>
    </xf>
    <xf numFmtId="0" fontId="19" fillId="33" borderId="12" xfId="0" applyFont="1" applyFill="1" applyBorder="1" applyAlignment="1">
      <alignment horizontal="left" wrapText="1" indent="1"/>
    </xf>
    <xf numFmtId="4" fontId="19" fillId="33" borderId="12" xfId="0" applyNumberFormat="1" applyFont="1" applyFill="1" applyBorder="1" applyAlignment="1">
      <alignment horizontal="right" wrapText="1" indent="1"/>
    </xf>
    <xf numFmtId="0" fontId="19" fillId="33" borderId="12" xfId="0" applyFont="1" applyFill="1" applyBorder="1" applyAlignment="1">
      <alignment horizontal="right" wrapText="1" indent="1"/>
    </xf>
    <xf numFmtId="0" fontId="22" fillId="37" borderId="12" xfId="0" applyFont="1" applyFill="1" applyBorder="1" applyAlignment="1">
      <alignment horizontal="left" wrapText="1" indent="1"/>
    </xf>
    <xf numFmtId="4" fontId="22" fillId="37" borderId="12" xfId="0" applyNumberFormat="1" applyFont="1" applyFill="1" applyBorder="1" applyAlignment="1">
      <alignment horizontal="right" wrapText="1" indent="1"/>
    </xf>
    <xf numFmtId="0" fontId="22" fillId="37" borderId="12" xfId="0" applyFont="1" applyFill="1" applyBorder="1" applyAlignment="1">
      <alignment horizontal="right" wrapText="1" indent="1"/>
    </xf>
    <xf numFmtId="0" fontId="22" fillId="33" borderId="12" xfId="0" applyFont="1" applyFill="1" applyBorder="1" applyAlignment="1">
      <alignment horizontal="left" wrapText="1" indent="1"/>
    </xf>
    <xf numFmtId="4" fontId="22" fillId="33" borderId="12" xfId="0" applyNumberFormat="1" applyFont="1" applyFill="1" applyBorder="1" applyAlignment="1">
      <alignment horizontal="right" wrapText="1" indent="1"/>
    </xf>
    <xf numFmtId="0" fontId="22" fillId="33" borderId="12" xfId="0" applyFont="1" applyFill="1" applyBorder="1" applyAlignment="1">
      <alignment horizontal="right" wrapText="1" indent="1"/>
    </xf>
    <xf numFmtId="0" fontId="22" fillId="33" borderId="12" xfId="0" applyFont="1" applyFill="1" applyBorder="1" applyAlignment="1">
      <alignment horizontal="left" wrapText="1" indent="3"/>
    </xf>
    <xf numFmtId="0" fontId="22" fillId="33" borderId="11" xfId="0" applyFont="1" applyFill="1" applyBorder="1" applyAlignment="1">
      <alignment wrapText="1"/>
    </xf>
    <xf numFmtId="4" fontId="22" fillId="33" borderId="11" xfId="0" applyNumberFormat="1" applyFont="1" applyFill="1" applyBorder="1" applyAlignment="1">
      <alignment horizontal="right" wrapText="1"/>
    </xf>
    <xf numFmtId="4" fontId="0" fillId="0" borderId="11" xfId="0" applyNumberFormat="1" applyBorder="1"/>
    <xf numFmtId="0" fontId="29" fillId="0" borderId="0" xfId="0" applyFont="1"/>
    <xf numFmtId="0" fontId="0" fillId="0" borderId="0" xfId="0" applyAlignment="1">
      <alignment horizontal="justify"/>
    </xf>
    <xf numFmtId="0" fontId="0" fillId="0" borderId="14" xfId="0" applyBorder="1"/>
    <xf numFmtId="2" fontId="19" fillId="33" borderId="12" xfId="0" applyNumberFormat="1" applyFont="1" applyFill="1" applyBorder="1" applyAlignment="1">
      <alignment horizontal="right" wrapText="1" indent="1"/>
    </xf>
    <xf numFmtId="0" fontId="20" fillId="0" borderId="0" xfId="0" applyFont="1" applyBorder="1" applyAlignment="1">
      <alignment horizontal="center" vertical="center" wrapText="1" indent="1"/>
    </xf>
    <xf numFmtId="49" fontId="20" fillId="0" borderId="10" xfId="0" applyNumberFormat="1" applyFont="1" applyBorder="1" applyAlignment="1">
      <alignment horizontal="center" vertical="center" wrapText="1" indent="1"/>
    </xf>
    <xf numFmtId="2" fontId="22" fillId="33" borderId="12" xfId="0" applyNumberFormat="1" applyFont="1" applyFill="1" applyBorder="1" applyAlignment="1">
      <alignment horizontal="right" wrapText="1" indent="1"/>
    </xf>
    <xf numFmtId="2" fontId="22" fillId="35" borderId="12" xfId="0" applyNumberFormat="1" applyFont="1" applyFill="1" applyBorder="1" applyAlignment="1">
      <alignment horizontal="right" wrapText="1" indent="1"/>
    </xf>
    <xf numFmtId="2" fontId="22" fillId="0" borderId="12" xfId="0" applyNumberFormat="1" applyFont="1" applyFill="1" applyBorder="1" applyAlignment="1">
      <alignment horizontal="right" wrapText="1" indent="1"/>
    </xf>
    <xf numFmtId="0" fontId="18" fillId="33" borderId="11" xfId="0" applyFont="1" applyFill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" fontId="19" fillId="33" borderId="0" xfId="0" applyNumberFormat="1" applyFont="1" applyFill="1" applyBorder="1" applyAlignment="1">
      <alignment horizontal="left" wrapText="1"/>
    </xf>
    <xf numFmtId="0" fontId="0" fillId="0" borderId="0" xfId="0" applyFill="1"/>
    <xf numFmtId="4" fontId="0" fillId="0" borderId="0" xfId="0" applyNumberFormat="1"/>
  </cellXfs>
  <cellStyles count="44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ormalno" xfId="0" builtinId="0"/>
    <cellStyle name="Obično_List6" xfId="43" xr:uid="{00000000-0005-0000-0000-000024000000}"/>
    <cellStyle name="Obično_List9" xfId="42" xr:uid="{00000000-0005-0000-0000-000025000000}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"/>
  <sheetViews>
    <sheetView workbookViewId="0">
      <selection activeCell="A36" sqref="A36"/>
    </sheetView>
  </sheetViews>
  <sheetFormatPr defaultRowHeight="15" x14ac:dyDescent="0.25"/>
  <cols>
    <col min="1" max="1" width="48.7109375" customWidth="1"/>
    <col min="2" max="2" width="13.140625" customWidth="1"/>
    <col min="3" max="3" width="13.7109375" customWidth="1"/>
    <col min="4" max="4" width="14.28515625" customWidth="1"/>
  </cols>
  <sheetData>
    <row r="1" spans="1:4" x14ac:dyDescent="0.25">
      <c r="A1" s="115" t="s">
        <v>147</v>
      </c>
      <c r="B1" s="116"/>
      <c r="C1" s="116"/>
      <c r="D1" s="116"/>
    </row>
    <row r="2" spans="1:4" s="40" customFormat="1" ht="47.25" customHeight="1" x14ac:dyDescent="0.25">
      <c r="A2" s="116"/>
      <c r="B2" s="116"/>
      <c r="C2" s="116"/>
      <c r="D2" s="116"/>
    </row>
    <row r="3" spans="1:4" x14ac:dyDescent="0.25">
      <c r="B3" s="40" t="s">
        <v>107</v>
      </c>
    </row>
    <row r="4" spans="1:4" x14ac:dyDescent="0.25">
      <c r="B4" t="s">
        <v>9</v>
      </c>
    </row>
    <row r="6" spans="1:4" ht="29.25" customHeight="1" x14ac:dyDescent="0.25">
      <c r="A6" s="6" t="s">
        <v>0</v>
      </c>
      <c r="B6" s="6" t="s">
        <v>13</v>
      </c>
      <c r="C6" s="6" t="s">
        <v>14</v>
      </c>
      <c r="D6" s="113" t="s">
        <v>143</v>
      </c>
    </row>
    <row r="7" spans="1:4" x14ac:dyDescent="0.25">
      <c r="A7" s="4"/>
      <c r="B7" s="7"/>
      <c r="C7" s="7"/>
      <c r="D7" s="7"/>
    </row>
    <row r="8" spans="1:4" x14ac:dyDescent="0.25">
      <c r="A8" s="4" t="s">
        <v>4</v>
      </c>
      <c r="B8" s="5">
        <v>1432802</v>
      </c>
      <c r="C8" s="5">
        <v>275465.03000000003</v>
      </c>
      <c r="D8" s="5">
        <v>1708267.03</v>
      </c>
    </row>
    <row r="9" spans="1:4" x14ac:dyDescent="0.25">
      <c r="A9" s="4" t="s">
        <v>5</v>
      </c>
      <c r="B9" s="8">
        <v>160</v>
      </c>
      <c r="C9" s="8">
        <v>-42.63</v>
      </c>
      <c r="D9" s="8">
        <v>117.37</v>
      </c>
    </row>
    <row r="10" spans="1:4" s="40" customFormat="1" x14ac:dyDescent="0.25">
      <c r="A10" s="101" t="s">
        <v>133</v>
      </c>
      <c r="B10" s="102">
        <f>SUM(B8:B9)</f>
        <v>1432962</v>
      </c>
      <c r="C10" s="102">
        <f t="shared" ref="C10:D10" si="0">SUM(C8:C9)</f>
        <v>275422.40000000002</v>
      </c>
      <c r="D10" s="102">
        <f t="shared" si="0"/>
        <v>1708384.4000000001</v>
      </c>
    </row>
    <row r="11" spans="1:4" x14ac:dyDescent="0.25">
      <c r="A11" s="4" t="s">
        <v>6</v>
      </c>
      <c r="B11" s="5">
        <v>1452302</v>
      </c>
      <c r="C11" s="5">
        <v>278763.5</v>
      </c>
      <c r="D11" s="5">
        <v>1731065.5</v>
      </c>
    </row>
    <row r="12" spans="1:4" ht="18.75" customHeight="1" x14ac:dyDescent="0.25">
      <c r="A12" s="4" t="s">
        <v>7</v>
      </c>
      <c r="B12" s="5">
        <v>75570</v>
      </c>
      <c r="C12" s="5">
        <v>9463</v>
      </c>
      <c r="D12" s="5">
        <v>85033</v>
      </c>
    </row>
    <row r="13" spans="1:4" s="40" customFormat="1" ht="18.75" customHeight="1" x14ac:dyDescent="0.25">
      <c r="A13" s="101" t="s">
        <v>134</v>
      </c>
      <c r="B13" s="102">
        <f>SUM(B11:B12)</f>
        <v>1527872</v>
      </c>
      <c r="C13" s="102">
        <f t="shared" ref="C13:D13" si="1">SUM(C11:C12)</f>
        <v>288226.5</v>
      </c>
      <c r="D13" s="102">
        <f t="shared" si="1"/>
        <v>1816098.5</v>
      </c>
    </row>
    <row r="14" spans="1:4" x14ac:dyDescent="0.25">
      <c r="A14" s="4" t="s">
        <v>8</v>
      </c>
      <c r="B14" s="5">
        <v>-94910</v>
      </c>
      <c r="C14" s="5">
        <v>-13804.1</v>
      </c>
      <c r="D14" s="5">
        <v>-108714.1</v>
      </c>
    </row>
    <row r="15" spans="1:4" x14ac:dyDescent="0.25">
      <c r="A15" s="1"/>
      <c r="B15" s="2"/>
      <c r="C15" s="2"/>
      <c r="D15" s="2"/>
    </row>
    <row r="16" spans="1:4" ht="15.75" customHeight="1" x14ac:dyDescent="0.25">
      <c r="A16" s="1"/>
      <c r="B16" s="117" t="s">
        <v>10</v>
      </c>
      <c r="C16" s="117"/>
      <c r="D16" s="117"/>
    </row>
    <row r="17" spans="1:5" ht="18" customHeight="1" x14ac:dyDescent="0.25">
      <c r="A17" s="1"/>
      <c r="B17" s="3"/>
      <c r="C17" s="3"/>
      <c r="D17" s="2"/>
    </row>
    <row r="18" spans="1:5" ht="20.25" customHeight="1" x14ac:dyDescent="0.25">
      <c r="A18" s="4" t="s">
        <v>11</v>
      </c>
      <c r="B18" s="5">
        <v>0</v>
      </c>
      <c r="C18" s="5">
        <v>0</v>
      </c>
      <c r="D18" s="5">
        <v>0</v>
      </c>
    </row>
    <row r="19" spans="1:5" ht="21" customHeight="1" x14ac:dyDescent="0.25">
      <c r="A19" s="4" t="s">
        <v>12</v>
      </c>
      <c r="B19" s="11">
        <v>0</v>
      </c>
      <c r="C19" s="11">
        <v>0</v>
      </c>
      <c r="D19" s="11">
        <v>0</v>
      </c>
    </row>
    <row r="20" spans="1:5" ht="20.25" customHeight="1" x14ac:dyDescent="0.25">
      <c r="A20" s="4" t="s">
        <v>16</v>
      </c>
      <c r="B20" s="5">
        <v>0</v>
      </c>
      <c r="C20" s="5">
        <v>0</v>
      </c>
      <c r="D20" s="5">
        <v>0</v>
      </c>
    </row>
    <row r="21" spans="1:5" ht="20.25" customHeight="1" x14ac:dyDescent="0.25">
      <c r="A21" s="4" t="s">
        <v>17</v>
      </c>
      <c r="B21" s="5">
        <v>-94910</v>
      </c>
      <c r="C21" s="5">
        <v>-13804.1</v>
      </c>
      <c r="D21" s="5">
        <v>-108714.1</v>
      </c>
    </row>
    <row r="22" spans="1:5" ht="30.75" customHeight="1" x14ac:dyDescent="0.25">
      <c r="A22" s="1"/>
      <c r="B22" s="117" t="s">
        <v>18</v>
      </c>
      <c r="C22" s="117"/>
      <c r="D22" s="117"/>
      <c r="E22" s="117"/>
    </row>
    <row r="24" spans="1:5" x14ac:dyDescent="0.25">
      <c r="A24" s="9" t="s">
        <v>25</v>
      </c>
      <c r="B24" s="5">
        <v>94910</v>
      </c>
      <c r="C24" s="5">
        <v>13804.1</v>
      </c>
      <c r="D24" s="5">
        <v>108714.1</v>
      </c>
    </row>
    <row r="25" spans="1:5" x14ac:dyDescent="0.25">
      <c r="A25" s="9" t="s">
        <v>19</v>
      </c>
      <c r="B25" s="5">
        <v>21206.31</v>
      </c>
      <c r="C25" s="9">
        <v>0</v>
      </c>
      <c r="D25" s="5">
        <v>21206.31</v>
      </c>
    </row>
    <row r="26" spans="1:5" ht="43.5" customHeight="1" x14ac:dyDescent="0.25">
      <c r="A26" s="10" t="s">
        <v>20</v>
      </c>
      <c r="B26" s="103">
        <f>SUM(B24:B25)</f>
        <v>116116.31</v>
      </c>
      <c r="C26" s="103">
        <f>SUM(C24:C25)</f>
        <v>13804.1</v>
      </c>
      <c r="D26" s="103">
        <f>SUM(D24:D25)</f>
        <v>129920.41</v>
      </c>
    </row>
    <row r="28" spans="1:5" x14ac:dyDescent="0.25">
      <c r="B28" s="114" t="s">
        <v>21</v>
      </c>
      <c r="C28" s="114"/>
      <c r="D28" s="114"/>
    </row>
    <row r="29" spans="1:5" x14ac:dyDescent="0.25">
      <c r="A29" s="9" t="s">
        <v>25</v>
      </c>
      <c r="B29" s="103">
        <v>116116.31</v>
      </c>
      <c r="C29" s="103">
        <v>13804.1</v>
      </c>
      <c r="D29" s="103">
        <v>129920.41</v>
      </c>
    </row>
    <row r="30" spans="1:5" ht="30" x14ac:dyDescent="0.25">
      <c r="A30" s="10" t="s">
        <v>22</v>
      </c>
      <c r="B30" s="103">
        <v>94910</v>
      </c>
      <c r="C30" s="103">
        <v>13804.1</v>
      </c>
      <c r="D30" s="103">
        <v>108714.1</v>
      </c>
    </row>
    <row r="31" spans="1:5" x14ac:dyDescent="0.25">
      <c r="A31" s="9" t="s">
        <v>23</v>
      </c>
      <c r="B31" s="103">
        <v>-94910</v>
      </c>
      <c r="C31" s="103">
        <v>0</v>
      </c>
      <c r="D31" s="103">
        <v>-108714.1</v>
      </c>
    </row>
    <row r="32" spans="1:5" x14ac:dyDescent="0.25">
      <c r="A32" s="9" t="s">
        <v>24</v>
      </c>
      <c r="B32" s="103">
        <v>21206.31</v>
      </c>
      <c r="C32" s="103">
        <v>0</v>
      </c>
      <c r="D32" s="103">
        <v>21206.31</v>
      </c>
    </row>
    <row r="34" spans="1:7" x14ac:dyDescent="0.25">
      <c r="A34" s="104" t="s">
        <v>149</v>
      </c>
    </row>
    <row r="35" spans="1:7" x14ac:dyDescent="0.25">
      <c r="A35" s="104" t="s">
        <v>135</v>
      </c>
    </row>
    <row r="36" spans="1:7" x14ac:dyDescent="0.25">
      <c r="A36" s="104" t="s">
        <v>148</v>
      </c>
    </row>
    <row r="38" spans="1:7" x14ac:dyDescent="0.25">
      <c r="A38" s="105" t="s">
        <v>136</v>
      </c>
      <c r="B38" s="40" t="s">
        <v>137</v>
      </c>
      <c r="C38" s="105" t="s">
        <v>138</v>
      </c>
      <c r="D38" s="105"/>
    </row>
    <row r="39" spans="1:7" ht="30" x14ac:dyDescent="0.25">
      <c r="A39" s="105" t="s">
        <v>139</v>
      </c>
      <c r="C39" s="105" t="s">
        <v>140</v>
      </c>
    </row>
    <row r="40" spans="1:7" x14ac:dyDescent="0.25">
      <c r="A40" s="105"/>
    </row>
    <row r="41" spans="1:7" x14ac:dyDescent="0.25">
      <c r="A41" s="105" t="s">
        <v>141</v>
      </c>
      <c r="C41" s="106"/>
      <c r="G41" s="105"/>
    </row>
  </sheetData>
  <mergeCells count="4">
    <mergeCell ref="B28:D28"/>
    <mergeCell ref="A1:D2"/>
    <mergeCell ref="B16:D16"/>
    <mergeCell ref="B22:E22"/>
  </mergeCells>
  <pageMargins left="0.51181102362204722" right="0.51181102362204722" top="0.7480314960629921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30"/>
  <sheetViews>
    <sheetView workbookViewId="0">
      <selection activeCell="J12" sqref="J12"/>
    </sheetView>
  </sheetViews>
  <sheetFormatPr defaultRowHeight="15" x14ac:dyDescent="0.25"/>
  <cols>
    <col min="1" max="1" width="45.85546875" customWidth="1"/>
    <col min="2" max="2" width="14.5703125" customWidth="1"/>
    <col min="3" max="3" width="12.5703125" customWidth="1"/>
    <col min="4" max="4" width="13" customWidth="1"/>
  </cols>
  <sheetData>
    <row r="2" spans="1:5" x14ac:dyDescent="0.25">
      <c r="A2" t="s">
        <v>26</v>
      </c>
    </row>
    <row r="3" spans="1:5" x14ac:dyDescent="0.25">
      <c r="A3" t="s">
        <v>42</v>
      </c>
    </row>
    <row r="5" spans="1:5" ht="45.75" customHeight="1" x14ac:dyDescent="0.25">
      <c r="A5" s="83" t="s">
        <v>132</v>
      </c>
      <c r="B5" s="83" t="s">
        <v>129</v>
      </c>
      <c r="C5" s="83" t="s">
        <v>14</v>
      </c>
      <c r="D5" s="83" t="s">
        <v>131</v>
      </c>
      <c r="E5" s="83" t="s">
        <v>142</v>
      </c>
    </row>
    <row r="6" spans="1:5" s="23" customFormat="1" x14ac:dyDescent="0.25">
      <c r="A6" s="13">
        <v>1</v>
      </c>
      <c r="B6" s="13">
        <v>2</v>
      </c>
      <c r="C6" s="13">
        <v>3</v>
      </c>
      <c r="D6" s="13">
        <v>4</v>
      </c>
      <c r="E6" s="13">
        <v>5</v>
      </c>
    </row>
    <row r="7" spans="1:5" x14ac:dyDescent="0.25">
      <c r="A7" s="14" t="s">
        <v>4</v>
      </c>
      <c r="B7" s="12">
        <v>1432802</v>
      </c>
      <c r="C7" s="12">
        <f>SUM(C8:C12)</f>
        <v>275465.02999999997</v>
      </c>
      <c r="D7" s="12">
        <f>SUM(D8:D12)</f>
        <v>1708267.03</v>
      </c>
      <c r="E7" s="12">
        <f>SUM(D7/B7*100)</f>
        <v>119.2256173567597</v>
      </c>
    </row>
    <row r="8" spans="1:5" ht="26.25" x14ac:dyDescent="0.25">
      <c r="A8" s="17" t="s">
        <v>27</v>
      </c>
      <c r="B8" s="16">
        <v>1264406</v>
      </c>
      <c r="C8" s="16">
        <v>265838.65999999997</v>
      </c>
      <c r="D8" s="16">
        <v>1530244.66</v>
      </c>
      <c r="E8" s="16">
        <f t="shared" ref="E8:E30" si="0">SUM(D8/B8*100)</f>
        <v>121.02478634236154</v>
      </c>
    </row>
    <row r="9" spans="1:5" x14ac:dyDescent="0.25">
      <c r="A9" s="17" t="s">
        <v>28</v>
      </c>
      <c r="B9" s="18">
        <v>50</v>
      </c>
      <c r="C9" s="18">
        <v>6.92</v>
      </c>
      <c r="D9" s="18">
        <v>56.92</v>
      </c>
      <c r="E9" s="18">
        <f t="shared" si="0"/>
        <v>113.84</v>
      </c>
    </row>
    <row r="10" spans="1:5" ht="39" x14ac:dyDescent="0.25">
      <c r="A10" s="17" t="s">
        <v>29</v>
      </c>
      <c r="B10" s="16">
        <v>7800</v>
      </c>
      <c r="C10" s="18">
        <v>17.829999999999998</v>
      </c>
      <c r="D10" s="16">
        <v>7817.83</v>
      </c>
      <c r="E10" s="16">
        <f t="shared" si="0"/>
        <v>100.22858974358975</v>
      </c>
    </row>
    <row r="11" spans="1:5" ht="39" x14ac:dyDescent="0.25">
      <c r="A11" s="17" t="s">
        <v>30</v>
      </c>
      <c r="B11" s="16">
        <v>20000</v>
      </c>
      <c r="C11" s="16">
        <v>7098.62</v>
      </c>
      <c r="D11" s="16">
        <v>27098.62</v>
      </c>
      <c r="E11" s="16">
        <f t="shared" si="0"/>
        <v>135.4931</v>
      </c>
    </row>
    <row r="12" spans="1:5" ht="26.25" x14ac:dyDescent="0.25">
      <c r="A12" s="17" t="s">
        <v>31</v>
      </c>
      <c r="B12" s="16">
        <v>140546</v>
      </c>
      <c r="C12" s="16">
        <v>2503</v>
      </c>
      <c r="D12" s="16">
        <v>143049</v>
      </c>
      <c r="E12" s="16">
        <f t="shared" si="0"/>
        <v>101.78091158766524</v>
      </c>
    </row>
    <row r="13" spans="1:5" x14ac:dyDescent="0.25">
      <c r="A13" s="14" t="s">
        <v>5</v>
      </c>
      <c r="B13" s="15">
        <v>160</v>
      </c>
      <c r="C13" s="15">
        <v>-42.63</v>
      </c>
      <c r="D13" s="15">
        <v>117.37</v>
      </c>
      <c r="E13" s="111">
        <f t="shared" si="0"/>
        <v>73.356250000000003</v>
      </c>
    </row>
    <row r="14" spans="1:5" ht="26.25" x14ac:dyDescent="0.25">
      <c r="A14" s="17" t="s">
        <v>32</v>
      </c>
      <c r="B14" s="18">
        <v>160</v>
      </c>
      <c r="C14" s="18">
        <v>-42.63</v>
      </c>
      <c r="D14" s="18">
        <v>117.37</v>
      </c>
      <c r="E14" s="112">
        <f t="shared" si="0"/>
        <v>73.356250000000003</v>
      </c>
    </row>
    <row r="15" spans="1:5" s="40" customFormat="1" x14ac:dyDescent="0.25">
      <c r="A15" s="83" t="s">
        <v>133</v>
      </c>
      <c r="B15" s="84">
        <f>SUM(B13+B7)</f>
        <v>1432962</v>
      </c>
      <c r="C15" s="84">
        <f>SUM(C13+C7)</f>
        <v>275422.39999999997</v>
      </c>
      <c r="D15" s="84">
        <f>SUM(D13+D7)</f>
        <v>1708384.4000000001</v>
      </c>
      <c r="E15" s="84">
        <f t="shared" si="0"/>
        <v>119.22049572842826</v>
      </c>
    </row>
    <row r="16" spans="1:5" s="40" customFormat="1" x14ac:dyDescent="0.25">
      <c r="A16" s="14" t="s">
        <v>145</v>
      </c>
      <c r="B16" s="15">
        <v>94910</v>
      </c>
      <c r="C16" s="15">
        <f>SUM(D17-B17)</f>
        <v>13804.100000000006</v>
      </c>
      <c r="D16" s="15">
        <v>108714.1</v>
      </c>
      <c r="E16" s="111">
        <f t="shared" si="0"/>
        <v>114.54441049415236</v>
      </c>
    </row>
    <row r="17" spans="1:5" s="40" customFormat="1" x14ac:dyDescent="0.25">
      <c r="A17" s="17" t="s">
        <v>66</v>
      </c>
      <c r="B17" s="18">
        <v>94910</v>
      </c>
      <c r="C17" s="18">
        <f>SUM(D17-B17)</f>
        <v>13804.100000000006</v>
      </c>
      <c r="D17" s="18">
        <v>108714.1</v>
      </c>
      <c r="E17" s="112"/>
    </row>
    <row r="18" spans="1:5" ht="26.25" x14ac:dyDescent="0.25">
      <c r="A18" s="24" t="s">
        <v>146</v>
      </c>
      <c r="B18" s="25">
        <f>SUM(B16+B13+B7)</f>
        <v>1527872</v>
      </c>
      <c r="C18" s="25">
        <f>SUM(C16+C13+C7)</f>
        <v>289226.5</v>
      </c>
      <c r="D18" s="25">
        <f>SUM(D16+D13+D7)</f>
        <v>1817098.5</v>
      </c>
      <c r="E18" s="84">
        <f t="shared" si="0"/>
        <v>118.93002162484817</v>
      </c>
    </row>
    <row r="19" spans="1:5" s="23" customFormat="1" x14ac:dyDescent="0.25">
      <c r="A19" s="13"/>
      <c r="B19" s="21"/>
      <c r="C19" s="21"/>
      <c r="D19" s="21"/>
      <c r="E19" s="21"/>
    </row>
    <row r="20" spans="1:5" s="23" customFormat="1" x14ac:dyDescent="0.25">
      <c r="A20" s="13"/>
      <c r="B20" s="21"/>
      <c r="C20" s="21"/>
      <c r="D20" s="21"/>
      <c r="E20" s="21"/>
    </row>
    <row r="21" spans="1:5" x14ac:dyDescent="0.25">
      <c r="A21" s="14" t="s">
        <v>6</v>
      </c>
      <c r="B21" s="12">
        <v>1452302</v>
      </c>
      <c r="C21" s="12">
        <f>SUM(C22:C26)</f>
        <v>278763.5</v>
      </c>
      <c r="D21" s="12">
        <f>SUM(D22:D26)</f>
        <v>1731065.5</v>
      </c>
      <c r="E21" s="12">
        <f t="shared" si="0"/>
        <v>119.19459588983558</v>
      </c>
    </row>
    <row r="22" spans="1:5" x14ac:dyDescent="0.25">
      <c r="A22" s="17" t="s">
        <v>34</v>
      </c>
      <c r="B22" s="16">
        <v>1231500</v>
      </c>
      <c r="C22" s="16">
        <f>SUM(D22-B22)</f>
        <v>267500</v>
      </c>
      <c r="D22" s="16">
        <v>1499000</v>
      </c>
      <c r="E22" s="16">
        <f t="shared" si="0"/>
        <v>121.72147787251319</v>
      </c>
    </row>
    <row r="23" spans="1:5" x14ac:dyDescent="0.25">
      <c r="A23" s="17" t="s">
        <v>35</v>
      </c>
      <c r="B23" s="16">
        <v>210872</v>
      </c>
      <c r="C23" s="16">
        <v>11794</v>
      </c>
      <c r="D23" s="16">
        <v>222666</v>
      </c>
      <c r="E23" s="16">
        <f t="shared" si="0"/>
        <v>105.59296634925452</v>
      </c>
    </row>
    <row r="24" spans="1:5" x14ac:dyDescent="0.25">
      <c r="A24" s="17" t="s">
        <v>36</v>
      </c>
      <c r="B24" s="16">
        <v>2730</v>
      </c>
      <c r="C24" s="16">
        <v>-1590</v>
      </c>
      <c r="D24" s="16">
        <v>1140</v>
      </c>
      <c r="E24" s="16">
        <f t="shared" si="0"/>
        <v>41.758241758241759</v>
      </c>
    </row>
    <row r="25" spans="1:5" ht="26.25" x14ac:dyDescent="0.25">
      <c r="A25" s="17" t="s">
        <v>37</v>
      </c>
      <c r="B25" s="16">
        <v>7200</v>
      </c>
      <c r="C25" s="18">
        <v>200</v>
      </c>
      <c r="D25" s="16">
        <v>7400</v>
      </c>
      <c r="E25" s="16">
        <f t="shared" si="0"/>
        <v>102.77777777777777</v>
      </c>
    </row>
    <row r="26" spans="1:5" s="40" customFormat="1" x14ac:dyDescent="0.25">
      <c r="A26" s="17" t="s">
        <v>144</v>
      </c>
      <c r="B26" s="16">
        <v>0</v>
      </c>
      <c r="C26" s="18">
        <v>859.5</v>
      </c>
      <c r="D26" s="16">
        <v>859.5</v>
      </c>
      <c r="E26" s="16"/>
    </row>
    <row r="27" spans="1:5" x14ac:dyDescent="0.25">
      <c r="A27" s="14" t="s">
        <v>7</v>
      </c>
      <c r="B27" s="12">
        <v>75570</v>
      </c>
      <c r="C27" s="12">
        <v>9463</v>
      </c>
      <c r="D27" s="12">
        <v>85033</v>
      </c>
      <c r="E27" s="12">
        <f t="shared" si="0"/>
        <v>112.52216488024349</v>
      </c>
    </row>
    <row r="28" spans="1:5" ht="26.25" x14ac:dyDescent="0.25">
      <c r="A28" s="17" t="s">
        <v>38</v>
      </c>
      <c r="B28" s="16">
        <v>14660</v>
      </c>
      <c r="C28" s="16">
        <v>6463.32</v>
      </c>
      <c r="D28" s="16">
        <v>21123.32</v>
      </c>
      <c r="E28" s="16">
        <f t="shared" si="0"/>
        <v>144.0881309686221</v>
      </c>
    </row>
    <row r="29" spans="1:5" ht="26.25" x14ac:dyDescent="0.25">
      <c r="A29" s="17" t="s">
        <v>39</v>
      </c>
      <c r="B29" s="16">
        <v>60910</v>
      </c>
      <c r="C29" s="16">
        <v>2999.68</v>
      </c>
      <c r="D29" s="16">
        <v>63909.68</v>
      </c>
      <c r="E29" s="16">
        <f t="shared" si="0"/>
        <v>104.92477425710065</v>
      </c>
    </row>
    <row r="30" spans="1:5" x14ac:dyDescent="0.25">
      <c r="A30" s="24" t="s">
        <v>40</v>
      </c>
      <c r="B30" s="25">
        <v>1527872</v>
      </c>
      <c r="C30" s="25">
        <f>SUM(C21+C27)</f>
        <v>288226.5</v>
      </c>
      <c r="D30" s="25">
        <f>SUM(D21+D27)</f>
        <v>1816098.5</v>
      </c>
      <c r="E30" s="84">
        <f t="shared" si="0"/>
        <v>118.86457111590501</v>
      </c>
    </row>
  </sheetData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35"/>
  <sheetViews>
    <sheetView workbookViewId="0">
      <selection activeCell="A134" sqref="A134"/>
    </sheetView>
  </sheetViews>
  <sheetFormatPr defaultRowHeight="15" x14ac:dyDescent="0.25"/>
  <cols>
    <col min="1" max="1" width="46.42578125" customWidth="1"/>
    <col min="2" max="2" width="14.85546875" customWidth="1"/>
    <col min="3" max="3" width="13.85546875" customWidth="1"/>
    <col min="4" max="4" width="12.85546875" customWidth="1"/>
  </cols>
  <sheetData>
    <row r="1" spans="1:5" x14ac:dyDescent="0.25">
      <c r="B1" s="40" t="s">
        <v>26</v>
      </c>
    </row>
    <row r="2" spans="1:5" x14ac:dyDescent="0.25">
      <c r="B2" t="s">
        <v>41</v>
      </c>
    </row>
    <row r="3" spans="1:5" ht="15.75" thickBot="1" x14ac:dyDescent="0.3"/>
    <row r="4" spans="1:5" ht="41.25" customHeight="1" thickBot="1" x14ac:dyDescent="0.3">
      <c r="A4" s="27" t="s">
        <v>0</v>
      </c>
      <c r="B4" s="78" t="s">
        <v>129</v>
      </c>
      <c r="C4" s="78" t="s">
        <v>14</v>
      </c>
      <c r="D4" s="78" t="s">
        <v>131</v>
      </c>
      <c r="E4" s="78" t="s">
        <v>142</v>
      </c>
    </row>
    <row r="5" spans="1:5" s="40" customFormat="1" ht="17.25" customHeight="1" x14ac:dyDescent="0.25">
      <c r="A5" s="108">
        <v>1</v>
      </c>
      <c r="B5" s="108">
        <v>2</v>
      </c>
      <c r="C5" s="108">
        <v>3</v>
      </c>
      <c r="D5" s="108">
        <v>4</v>
      </c>
      <c r="E5" s="108">
        <v>5</v>
      </c>
    </row>
    <row r="6" spans="1:5" x14ac:dyDescent="0.25">
      <c r="A6" s="28" t="s">
        <v>40</v>
      </c>
      <c r="B6" s="29">
        <v>1527872</v>
      </c>
      <c r="C6" s="29">
        <f>SUM(C7+C14+C22+C28+C33+C38+C48+C53+C59+C67)</f>
        <v>289226.5</v>
      </c>
      <c r="D6" s="29">
        <f>SUM(D7+D14+D22+D28+D33+D38+D48+D53+D59+D67)</f>
        <v>1817098.5</v>
      </c>
      <c r="E6" s="80">
        <f>SUM(D6/B6*100)</f>
        <v>118.93002162484817</v>
      </c>
    </row>
    <row r="7" spans="1:5" x14ac:dyDescent="0.25">
      <c r="A7" s="30" t="s">
        <v>44</v>
      </c>
      <c r="B7" s="31">
        <v>11366</v>
      </c>
      <c r="C7" s="31">
        <v>3663</v>
      </c>
      <c r="D7" s="31">
        <v>15029</v>
      </c>
      <c r="E7" s="95">
        <f t="shared" ref="E7:E70" si="0">SUM(D7/B7*100)</f>
        <v>132.22769663909907</v>
      </c>
    </row>
    <row r="8" spans="1:5" x14ac:dyDescent="0.25">
      <c r="A8" s="33" t="s">
        <v>6</v>
      </c>
      <c r="B8" s="34">
        <v>11366</v>
      </c>
      <c r="C8" s="35">
        <v>0</v>
      </c>
      <c r="D8" s="34">
        <v>11366</v>
      </c>
      <c r="E8" s="98">
        <f t="shared" si="0"/>
        <v>100</v>
      </c>
    </row>
    <row r="9" spans="1:5" x14ac:dyDescent="0.25">
      <c r="A9" s="36" t="s">
        <v>35</v>
      </c>
      <c r="B9" s="37">
        <v>7366</v>
      </c>
      <c r="C9" s="38">
        <v>0</v>
      </c>
      <c r="D9" s="37">
        <v>7366</v>
      </c>
      <c r="E9" s="92">
        <f t="shared" si="0"/>
        <v>100</v>
      </c>
    </row>
    <row r="10" spans="1:5" ht="26.25" x14ac:dyDescent="0.25">
      <c r="A10" s="36" t="s">
        <v>37</v>
      </c>
      <c r="B10" s="37">
        <v>4000</v>
      </c>
      <c r="C10" s="38">
        <v>0</v>
      </c>
      <c r="D10" s="37">
        <v>4000</v>
      </c>
      <c r="E10" s="92">
        <f t="shared" si="0"/>
        <v>100</v>
      </c>
    </row>
    <row r="11" spans="1:5" x14ac:dyDescent="0.25">
      <c r="A11" s="33" t="s">
        <v>7</v>
      </c>
      <c r="B11" s="35">
        <v>0</v>
      </c>
      <c r="C11" s="34">
        <v>3663</v>
      </c>
      <c r="D11" s="34">
        <v>3663</v>
      </c>
      <c r="E11" s="98"/>
    </row>
    <row r="12" spans="1:5" ht="26.25" x14ac:dyDescent="0.25">
      <c r="A12" s="36" t="s">
        <v>38</v>
      </c>
      <c r="B12" s="38">
        <v>0</v>
      </c>
      <c r="C12" s="38">
        <v>663</v>
      </c>
      <c r="D12" s="38">
        <v>663</v>
      </c>
      <c r="E12" s="93"/>
    </row>
    <row r="13" spans="1:5" ht="26.25" x14ac:dyDescent="0.25">
      <c r="A13" s="36" t="s">
        <v>39</v>
      </c>
      <c r="B13" s="38">
        <v>0</v>
      </c>
      <c r="C13" s="37">
        <v>3000</v>
      </c>
      <c r="D13" s="37">
        <v>3000</v>
      </c>
      <c r="E13" s="92"/>
    </row>
    <row r="14" spans="1:5" x14ac:dyDescent="0.25">
      <c r="A14" s="30" t="s">
        <v>45</v>
      </c>
      <c r="B14" s="31">
        <v>14000</v>
      </c>
      <c r="C14" s="31">
        <v>6000</v>
      </c>
      <c r="D14" s="31">
        <v>20000</v>
      </c>
      <c r="E14" s="95">
        <f t="shared" si="0"/>
        <v>142.85714285714286</v>
      </c>
    </row>
    <row r="15" spans="1:5" x14ac:dyDescent="0.25">
      <c r="A15" s="33" t="s">
        <v>6</v>
      </c>
      <c r="B15" s="34">
        <v>10700</v>
      </c>
      <c r="C15" s="35">
        <v>200</v>
      </c>
      <c r="D15" s="34">
        <v>10900</v>
      </c>
      <c r="E15" s="98">
        <f t="shared" si="0"/>
        <v>101.86915887850468</v>
      </c>
    </row>
    <row r="16" spans="1:5" x14ac:dyDescent="0.25">
      <c r="A16" s="36" t="s">
        <v>34</v>
      </c>
      <c r="B16" s="37">
        <v>1200</v>
      </c>
      <c r="C16" s="38">
        <v>-200</v>
      </c>
      <c r="D16" s="37">
        <v>1000</v>
      </c>
      <c r="E16" s="92">
        <f t="shared" si="0"/>
        <v>83.333333333333343</v>
      </c>
    </row>
    <row r="17" spans="1:5" x14ac:dyDescent="0.25">
      <c r="A17" s="36" t="s">
        <v>35</v>
      </c>
      <c r="B17" s="37">
        <v>8400</v>
      </c>
      <c r="C17" s="38">
        <v>400</v>
      </c>
      <c r="D17" s="37">
        <v>8800</v>
      </c>
      <c r="E17" s="92">
        <f t="shared" si="0"/>
        <v>104.76190476190477</v>
      </c>
    </row>
    <row r="18" spans="1:5" x14ac:dyDescent="0.25">
      <c r="A18" s="36" t="s">
        <v>36</v>
      </c>
      <c r="B18" s="38">
        <v>100</v>
      </c>
      <c r="C18" s="38">
        <v>0</v>
      </c>
      <c r="D18" s="38">
        <v>100</v>
      </c>
      <c r="E18" s="93">
        <f t="shared" si="0"/>
        <v>100</v>
      </c>
    </row>
    <row r="19" spans="1:5" ht="26.25" x14ac:dyDescent="0.25">
      <c r="A19" s="36" t="s">
        <v>37</v>
      </c>
      <c r="B19" s="37">
        <v>1000</v>
      </c>
      <c r="C19" s="38">
        <v>0</v>
      </c>
      <c r="D19" s="37">
        <v>1000</v>
      </c>
      <c r="E19" s="92">
        <f t="shared" si="0"/>
        <v>100</v>
      </c>
    </row>
    <row r="20" spans="1:5" x14ac:dyDescent="0.25">
      <c r="A20" s="33" t="s">
        <v>7</v>
      </c>
      <c r="B20" s="34">
        <v>3300</v>
      </c>
      <c r="C20" s="34">
        <v>5800</v>
      </c>
      <c r="D20" s="34">
        <v>9100</v>
      </c>
      <c r="E20" s="98">
        <f t="shared" si="0"/>
        <v>275.75757575757575</v>
      </c>
    </row>
    <row r="21" spans="1:5" ht="26.25" x14ac:dyDescent="0.25">
      <c r="A21" s="36" t="s">
        <v>38</v>
      </c>
      <c r="B21" s="37">
        <v>3300</v>
      </c>
      <c r="C21" s="37">
        <v>5800</v>
      </c>
      <c r="D21" s="37">
        <v>9100</v>
      </c>
      <c r="E21" s="92">
        <f t="shared" si="0"/>
        <v>275.75757575757575</v>
      </c>
    </row>
    <row r="22" spans="1:5" x14ac:dyDescent="0.25">
      <c r="A22" s="30" t="s">
        <v>46</v>
      </c>
      <c r="B22" s="31">
        <v>129180</v>
      </c>
      <c r="C22" s="31">
        <v>-1160</v>
      </c>
      <c r="D22" s="31">
        <v>128020</v>
      </c>
      <c r="E22" s="95">
        <f t="shared" si="0"/>
        <v>99.102028177736486</v>
      </c>
    </row>
    <row r="23" spans="1:5" x14ac:dyDescent="0.25">
      <c r="A23" s="33" t="s">
        <v>6</v>
      </c>
      <c r="B23" s="34">
        <v>129180</v>
      </c>
      <c r="C23" s="34">
        <v>-1160</v>
      </c>
      <c r="D23" s="34">
        <v>128020</v>
      </c>
      <c r="E23" s="98">
        <f t="shared" si="0"/>
        <v>99.102028177736486</v>
      </c>
    </row>
    <row r="24" spans="1:5" x14ac:dyDescent="0.25">
      <c r="A24" s="36" t="s">
        <v>35</v>
      </c>
      <c r="B24" s="37">
        <v>128600</v>
      </c>
      <c r="C24" s="37">
        <v>-1100</v>
      </c>
      <c r="D24" s="37">
        <v>127500</v>
      </c>
      <c r="E24" s="92">
        <f t="shared" si="0"/>
        <v>99.144634525660962</v>
      </c>
    </row>
    <row r="25" spans="1:5" x14ac:dyDescent="0.25">
      <c r="A25" s="36" t="s">
        <v>36</v>
      </c>
      <c r="B25" s="38">
        <v>580</v>
      </c>
      <c r="C25" s="38">
        <v>-60</v>
      </c>
      <c r="D25" s="38">
        <v>520</v>
      </c>
      <c r="E25" s="107">
        <f t="shared" si="0"/>
        <v>89.65517241379311</v>
      </c>
    </row>
    <row r="26" spans="1:5" x14ac:dyDescent="0.25">
      <c r="A26" s="39" t="s">
        <v>47</v>
      </c>
      <c r="B26" s="35">
        <v>50</v>
      </c>
      <c r="C26" s="35">
        <v>20</v>
      </c>
      <c r="D26" s="35">
        <v>70</v>
      </c>
      <c r="E26" s="99">
        <f t="shared" si="0"/>
        <v>140</v>
      </c>
    </row>
    <row r="27" spans="1:5" x14ac:dyDescent="0.25">
      <c r="A27" s="39" t="s">
        <v>48</v>
      </c>
      <c r="B27" s="35">
        <v>50</v>
      </c>
      <c r="C27" s="35">
        <v>20</v>
      </c>
      <c r="D27" s="35">
        <v>70</v>
      </c>
      <c r="E27" s="99">
        <f t="shared" si="0"/>
        <v>140</v>
      </c>
    </row>
    <row r="28" spans="1:5" x14ac:dyDescent="0.25">
      <c r="A28" s="30" t="s">
        <v>49</v>
      </c>
      <c r="B28" s="32">
        <v>50</v>
      </c>
      <c r="C28" s="32">
        <v>20</v>
      </c>
      <c r="D28" s="32">
        <v>70</v>
      </c>
      <c r="E28" s="96">
        <f t="shared" si="0"/>
        <v>140</v>
      </c>
    </row>
    <row r="29" spans="1:5" x14ac:dyDescent="0.25">
      <c r="A29" s="30" t="s">
        <v>50</v>
      </c>
      <c r="B29" s="32">
        <v>50</v>
      </c>
      <c r="C29" s="32">
        <v>20</v>
      </c>
      <c r="D29" s="32">
        <v>70</v>
      </c>
      <c r="E29" s="96">
        <f t="shared" si="0"/>
        <v>140</v>
      </c>
    </row>
    <row r="30" spans="1:5" x14ac:dyDescent="0.25">
      <c r="A30" s="33" t="s">
        <v>6</v>
      </c>
      <c r="B30" s="35">
        <v>50</v>
      </c>
      <c r="C30" s="35">
        <v>20</v>
      </c>
      <c r="D30" s="35">
        <v>70</v>
      </c>
      <c r="E30" s="99">
        <f t="shared" si="0"/>
        <v>140</v>
      </c>
    </row>
    <row r="31" spans="1:5" x14ac:dyDescent="0.25">
      <c r="A31" s="36" t="s">
        <v>36</v>
      </c>
      <c r="B31" s="38">
        <v>50</v>
      </c>
      <c r="C31" s="38">
        <v>20</v>
      </c>
      <c r="D31" s="38">
        <v>70</v>
      </c>
      <c r="E31" s="93">
        <f t="shared" si="0"/>
        <v>140</v>
      </c>
    </row>
    <row r="32" spans="1:5" x14ac:dyDescent="0.25">
      <c r="A32" s="39" t="s">
        <v>51</v>
      </c>
      <c r="B32" s="34">
        <v>7800</v>
      </c>
      <c r="C32" s="35">
        <v>200</v>
      </c>
      <c r="D32" s="34">
        <v>8000</v>
      </c>
      <c r="E32" s="98">
        <f t="shared" si="0"/>
        <v>102.56410256410255</v>
      </c>
    </row>
    <row r="33" spans="1:7" ht="26.25" x14ac:dyDescent="0.25">
      <c r="A33" s="30" t="s">
        <v>52</v>
      </c>
      <c r="B33" s="31">
        <v>7800</v>
      </c>
      <c r="C33" s="32">
        <v>200</v>
      </c>
      <c r="D33" s="31">
        <v>8000</v>
      </c>
      <c r="E33" s="95">
        <f t="shared" si="0"/>
        <v>102.56410256410255</v>
      </c>
    </row>
    <row r="34" spans="1:7" x14ac:dyDescent="0.25">
      <c r="A34" s="33" t="s">
        <v>6</v>
      </c>
      <c r="B34" s="34">
        <v>7800</v>
      </c>
      <c r="C34" s="35">
        <v>200</v>
      </c>
      <c r="D34" s="34">
        <v>8000</v>
      </c>
      <c r="E34" s="98">
        <f t="shared" si="0"/>
        <v>102.56410256410255</v>
      </c>
    </row>
    <row r="35" spans="1:7" x14ac:dyDescent="0.25">
      <c r="A35" s="36" t="s">
        <v>35</v>
      </c>
      <c r="B35" s="37">
        <v>7600</v>
      </c>
      <c r="C35" s="38">
        <v>0</v>
      </c>
      <c r="D35" s="37">
        <v>7600</v>
      </c>
      <c r="E35" s="92">
        <f t="shared" si="0"/>
        <v>100</v>
      </c>
    </row>
    <row r="36" spans="1:7" ht="26.25" x14ac:dyDescent="0.25">
      <c r="A36" s="36" t="s">
        <v>37</v>
      </c>
      <c r="B36" s="38">
        <v>200</v>
      </c>
      <c r="C36" s="38">
        <v>200</v>
      </c>
      <c r="D36" s="38">
        <v>400</v>
      </c>
      <c r="E36" s="93">
        <f t="shared" si="0"/>
        <v>200</v>
      </c>
      <c r="F36" s="118"/>
      <c r="G36" s="118"/>
    </row>
    <row r="37" spans="1:7" x14ac:dyDescent="0.25">
      <c r="A37" s="39" t="s">
        <v>53</v>
      </c>
      <c r="B37" s="34">
        <f>SUM(B38+B48+B53)</f>
        <v>1324406</v>
      </c>
      <c r="C37" s="34">
        <f>SUM(C38+C48+C53)</f>
        <v>280503.5</v>
      </c>
      <c r="D37" s="34">
        <f>SUM(D38+D48+D53)</f>
        <v>1604909.5</v>
      </c>
      <c r="E37" s="98">
        <f t="shared" si="0"/>
        <v>121.17957031303091</v>
      </c>
      <c r="F37" s="118"/>
      <c r="G37" s="118"/>
    </row>
    <row r="38" spans="1:7" ht="26.25" x14ac:dyDescent="0.25">
      <c r="A38" s="30" t="s">
        <v>54</v>
      </c>
      <c r="B38" s="31">
        <v>43800</v>
      </c>
      <c r="C38" s="31">
        <f>SUM(C39+C44)</f>
        <v>7059.5</v>
      </c>
      <c r="D38" s="31">
        <f>SUM(D39+D44)</f>
        <v>50859.5</v>
      </c>
      <c r="E38" s="95">
        <f t="shared" si="0"/>
        <v>116.11757990867579</v>
      </c>
      <c r="F38" s="118"/>
      <c r="G38" s="118"/>
    </row>
    <row r="39" spans="1:7" x14ac:dyDescent="0.25">
      <c r="A39" s="33" t="s">
        <v>6</v>
      </c>
      <c r="B39" s="34">
        <v>6300</v>
      </c>
      <c r="C39" s="34">
        <f>SUM(C40:C43)</f>
        <v>7059.5</v>
      </c>
      <c r="D39" s="34">
        <f>SUM(D40:D43)</f>
        <v>13359.5</v>
      </c>
      <c r="E39" s="98">
        <f t="shared" si="0"/>
        <v>212.05555555555557</v>
      </c>
      <c r="F39" s="118"/>
      <c r="G39" s="118"/>
    </row>
    <row r="40" spans="1:7" x14ac:dyDescent="0.25">
      <c r="A40" s="36" t="s">
        <v>34</v>
      </c>
      <c r="B40" s="38">
        <v>300</v>
      </c>
      <c r="C40" s="38">
        <v>-300</v>
      </c>
      <c r="D40" s="38">
        <v>0</v>
      </c>
      <c r="E40" s="93">
        <f t="shared" si="0"/>
        <v>0</v>
      </c>
      <c r="F40" s="118"/>
      <c r="G40" s="118"/>
    </row>
    <row r="41" spans="1:7" x14ac:dyDescent="0.25">
      <c r="A41" s="36" t="s">
        <v>35</v>
      </c>
      <c r="B41" s="37">
        <v>5000</v>
      </c>
      <c r="C41" s="37">
        <v>6500</v>
      </c>
      <c r="D41" s="37">
        <v>11500</v>
      </c>
      <c r="E41" s="92">
        <f t="shared" si="0"/>
        <v>229.99999999999997</v>
      </c>
      <c r="F41" s="118"/>
      <c r="G41" s="118"/>
    </row>
    <row r="42" spans="1:7" ht="26.25" x14ac:dyDescent="0.25">
      <c r="A42" s="36" t="s">
        <v>37</v>
      </c>
      <c r="B42" s="37">
        <v>1000</v>
      </c>
      <c r="C42" s="38">
        <v>0</v>
      </c>
      <c r="D42" s="37">
        <v>1000</v>
      </c>
      <c r="E42" s="92">
        <f t="shared" si="0"/>
        <v>100</v>
      </c>
      <c r="F42" s="118"/>
      <c r="G42" s="118"/>
    </row>
    <row r="43" spans="1:7" s="40" customFormat="1" x14ac:dyDescent="0.25">
      <c r="A43" s="91" t="s">
        <v>144</v>
      </c>
      <c r="B43" s="92">
        <v>0</v>
      </c>
      <c r="C43" s="93">
        <v>859.5</v>
      </c>
      <c r="D43" s="92">
        <v>859.5</v>
      </c>
      <c r="E43" s="92"/>
      <c r="F43" s="118"/>
      <c r="G43" s="118"/>
    </row>
    <row r="44" spans="1:7" x14ac:dyDescent="0.25">
      <c r="A44" s="33" t="s">
        <v>7</v>
      </c>
      <c r="B44" s="34">
        <v>37500</v>
      </c>
      <c r="C44" s="35">
        <v>0</v>
      </c>
      <c r="D44" s="34">
        <v>37500</v>
      </c>
      <c r="E44" s="98">
        <f t="shared" si="0"/>
        <v>100</v>
      </c>
      <c r="F44" s="118"/>
      <c r="G44" s="118"/>
    </row>
    <row r="45" spans="1:7" ht="26.25" x14ac:dyDescent="0.25">
      <c r="A45" s="36" t="s">
        <v>38</v>
      </c>
      <c r="B45" s="37">
        <v>7500</v>
      </c>
      <c r="C45" s="38">
        <v>0</v>
      </c>
      <c r="D45" s="37">
        <v>7500</v>
      </c>
      <c r="E45" s="92">
        <f t="shared" si="0"/>
        <v>100</v>
      </c>
      <c r="F45" s="118"/>
      <c r="G45" s="118"/>
    </row>
    <row r="46" spans="1:7" ht="26.25" x14ac:dyDescent="0.25">
      <c r="A46" s="36" t="s">
        <v>39</v>
      </c>
      <c r="B46" s="37">
        <v>30000</v>
      </c>
      <c r="C46" s="38">
        <v>0</v>
      </c>
      <c r="D46" s="37">
        <v>30000</v>
      </c>
      <c r="E46" s="92">
        <f t="shared" si="0"/>
        <v>100</v>
      </c>
      <c r="F46" s="118"/>
      <c r="G46" s="118"/>
    </row>
    <row r="47" spans="1:7" x14ac:dyDescent="0.25">
      <c r="A47" s="39" t="s">
        <v>55</v>
      </c>
      <c r="B47" s="34">
        <v>1237000</v>
      </c>
      <c r="C47" s="34">
        <v>324000</v>
      </c>
      <c r="D47" s="34">
        <v>1561000</v>
      </c>
      <c r="E47" s="98">
        <f t="shared" si="0"/>
        <v>126.19240097008893</v>
      </c>
      <c r="F47" s="118"/>
      <c r="G47" s="118"/>
    </row>
    <row r="48" spans="1:7" ht="26.25" x14ac:dyDescent="0.25">
      <c r="A48" s="30" t="s">
        <v>56</v>
      </c>
      <c r="B48" s="31">
        <v>1237000</v>
      </c>
      <c r="C48" s="31">
        <f>SUM(D48-B48)</f>
        <v>263000</v>
      </c>
      <c r="D48" s="31">
        <v>1500000</v>
      </c>
      <c r="E48" s="95">
        <f t="shared" si="0"/>
        <v>121.26111560226353</v>
      </c>
      <c r="F48" s="118"/>
      <c r="G48" s="118"/>
    </row>
    <row r="49" spans="1:7" x14ac:dyDescent="0.25">
      <c r="A49" s="33" t="s">
        <v>6</v>
      </c>
      <c r="B49" s="34">
        <v>1237000</v>
      </c>
      <c r="C49" s="34">
        <f>SUM(D49-B49)</f>
        <v>263000</v>
      </c>
      <c r="D49" s="34">
        <f>SUM(D50:D52)</f>
        <v>1500000</v>
      </c>
      <c r="E49" s="98">
        <f t="shared" si="0"/>
        <v>121.26111560226353</v>
      </c>
      <c r="F49" s="118"/>
      <c r="G49" s="118"/>
    </row>
    <row r="50" spans="1:7" x14ac:dyDescent="0.25">
      <c r="A50" s="36" t="s">
        <v>34</v>
      </c>
      <c r="B50" s="37">
        <v>1230000</v>
      </c>
      <c r="C50" s="37">
        <f>SUM(D50-B50)</f>
        <v>269000</v>
      </c>
      <c r="D50" s="37">
        <v>1499000</v>
      </c>
      <c r="E50" s="92">
        <f t="shared" si="0"/>
        <v>121.869918699187</v>
      </c>
      <c r="F50" s="118"/>
      <c r="G50" s="118"/>
    </row>
    <row r="51" spans="1:7" x14ac:dyDescent="0.25">
      <c r="A51" s="36" t="s">
        <v>35</v>
      </c>
      <c r="B51" s="37">
        <v>5000</v>
      </c>
      <c r="C51" s="37">
        <v>-4450</v>
      </c>
      <c r="D51" s="38">
        <v>550</v>
      </c>
      <c r="E51" s="93">
        <f t="shared" si="0"/>
        <v>11</v>
      </c>
      <c r="F51" s="118"/>
      <c r="G51" s="118"/>
    </row>
    <row r="52" spans="1:7" x14ac:dyDescent="0.25">
      <c r="A52" s="36" t="s">
        <v>36</v>
      </c>
      <c r="B52" s="37">
        <v>2000</v>
      </c>
      <c r="C52" s="37">
        <v>-1550</v>
      </c>
      <c r="D52" s="38">
        <v>450</v>
      </c>
      <c r="E52" s="93">
        <f t="shared" si="0"/>
        <v>22.5</v>
      </c>
      <c r="F52" s="118"/>
      <c r="G52" s="118"/>
    </row>
    <row r="53" spans="1:7" x14ac:dyDescent="0.25">
      <c r="A53" s="30" t="s">
        <v>57</v>
      </c>
      <c r="B53" s="31">
        <v>43606</v>
      </c>
      <c r="C53" s="31">
        <v>10444</v>
      </c>
      <c r="D53" s="31">
        <v>54050</v>
      </c>
      <c r="E53" s="95">
        <f t="shared" si="0"/>
        <v>123.95083245424941</v>
      </c>
      <c r="F53" s="118"/>
      <c r="G53" s="118"/>
    </row>
    <row r="54" spans="1:7" x14ac:dyDescent="0.25">
      <c r="A54" s="30" t="s">
        <v>58</v>
      </c>
      <c r="B54" s="31">
        <v>43606</v>
      </c>
      <c r="C54" s="31">
        <v>10444</v>
      </c>
      <c r="D54" s="31">
        <v>54050</v>
      </c>
      <c r="E54" s="95">
        <f t="shared" si="0"/>
        <v>123.95083245424941</v>
      </c>
      <c r="F54" s="118"/>
      <c r="G54" s="118"/>
    </row>
    <row r="55" spans="1:7" x14ac:dyDescent="0.25">
      <c r="A55" s="33" t="s">
        <v>6</v>
      </c>
      <c r="B55" s="34">
        <v>43606</v>
      </c>
      <c r="C55" s="34">
        <v>10444</v>
      </c>
      <c r="D55" s="34">
        <v>54050</v>
      </c>
      <c r="E55" s="98">
        <f t="shared" si="0"/>
        <v>123.95083245424941</v>
      </c>
      <c r="F55" s="118"/>
      <c r="G55" s="118"/>
    </row>
    <row r="56" spans="1:7" x14ac:dyDescent="0.25">
      <c r="A56" s="36" t="s">
        <v>35</v>
      </c>
      <c r="B56" s="37">
        <v>43606</v>
      </c>
      <c r="C56" s="37">
        <v>10444</v>
      </c>
      <c r="D56" s="37">
        <v>54050</v>
      </c>
      <c r="E56" s="92">
        <f t="shared" si="0"/>
        <v>123.95083245424941</v>
      </c>
      <c r="F56" s="118"/>
      <c r="G56" s="118"/>
    </row>
    <row r="57" spans="1:7" x14ac:dyDescent="0.25">
      <c r="A57" s="39" t="s">
        <v>59</v>
      </c>
      <c r="B57" s="34">
        <v>10000</v>
      </c>
      <c r="C57" s="33"/>
      <c r="D57" s="34">
        <v>10000</v>
      </c>
      <c r="E57" s="98">
        <f t="shared" si="0"/>
        <v>100</v>
      </c>
    </row>
    <row r="58" spans="1:7" x14ac:dyDescent="0.25">
      <c r="A58" s="39" t="s">
        <v>60</v>
      </c>
      <c r="B58" s="34">
        <v>10000</v>
      </c>
      <c r="C58" s="33"/>
      <c r="D58" s="34">
        <v>10000</v>
      </c>
      <c r="E58" s="98">
        <f t="shared" si="0"/>
        <v>100</v>
      </c>
    </row>
    <row r="59" spans="1:7" x14ac:dyDescent="0.25">
      <c r="A59" s="30" t="s">
        <v>61</v>
      </c>
      <c r="B59" s="31">
        <v>10000</v>
      </c>
      <c r="C59" s="32">
        <v>0</v>
      </c>
      <c r="D59" s="31">
        <v>10000</v>
      </c>
      <c r="E59" s="95">
        <f t="shared" si="0"/>
        <v>100</v>
      </c>
    </row>
    <row r="60" spans="1:7" x14ac:dyDescent="0.25">
      <c r="A60" s="33" t="s">
        <v>6</v>
      </c>
      <c r="B60" s="34">
        <v>6300</v>
      </c>
      <c r="C60" s="35">
        <v>0</v>
      </c>
      <c r="D60" s="34">
        <v>6300</v>
      </c>
      <c r="E60" s="98">
        <f t="shared" si="0"/>
        <v>100</v>
      </c>
    </row>
    <row r="61" spans="1:7" x14ac:dyDescent="0.25">
      <c r="A61" s="36" t="s">
        <v>35</v>
      </c>
      <c r="B61" s="37">
        <v>5300</v>
      </c>
      <c r="C61" s="38">
        <v>0</v>
      </c>
      <c r="D61" s="37">
        <v>5300</v>
      </c>
      <c r="E61" s="92">
        <f t="shared" si="0"/>
        <v>100</v>
      </c>
    </row>
    <row r="62" spans="1:7" ht="26.25" x14ac:dyDescent="0.25">
      <c r="A62" s="36" t="s">
        <v>37</v>
      </c>
      <c r="B62" s="37">
        <v>1000</v>
      </c>
      <c r="C62" s="38">
        <v>0</v>
      </c>
      <c r="D62" s="37">
        <v>1000</v>
      </c>
      <c r="E62" s="92">
        <f t="shared" si="0"/>
        <v>100</v>
      </c>
    </row>
    <row r="63" spans="1:7" x14ac:dyDescent="0.25">
      <c r="A63" s="33" t="s">
        <v>7</v>
      </c>
      <c r="B63" s="34">
        <v>3700</v>
      </c>
      <c r="C63" s="35">
        <v>0</v>
      </c>
      <c r="D63" s="34">
        <v>3700</v>
      </c>
      <c r="E63" s="98">
        <f t="shared" si="0"/>
        <v>100</v>
      </c>
    </row>
    <row r="64" spans="1:7" ht="26.25" x14ac:dyDescent="0.25">
      <c r="A64" s="36" t="s">
        <v>38</v>
      </c>
      <c r="B64" s="37">
        <v>3700</v>
      </c>
      <c r="C64" s="38">
        <v>0</v>
      </c>
      <c r="D64" s="37">
        <v>3700</v>
      </c>
      <c r="E64" s="92">
        <f t="shared" si="0"/>
        <v>100</v>
      </c>
    </row>
    <row r="65" spans="1:5" x14ac:dyDescent="0.25">
      <c r="A65" s="39" t="s">
        <v>62</v>
      </c>
      <c r="B65" s="34">
        <v>31070</v>
      </c>
      <c r="C65" s="33"/>
      <c r="D65" s="34">
        <v>31070</v>
      </c>
      <c r="E65" s="98">
        <f t="shared" si="0"/>
        <v>100</v>
      </c>
    </row>
    <row r="66" spans="1:5" x14ac:dyDescent="0.25">
      <c r="A66" s="39" t="s">
        <v>63</v>
      </c>
      <c r="B66" s="34">
        <v>31070</v>
      </c>
      <c r="C66" s="33"/>
      <c r="D66" s="34">
        <v>31070</v>
      </c>
      <c r="E66" s="98">
        <f t="shared" si="0"/>
        <v>100</v>
      </c>
    </row>
    <row r="67" spans="1:5" ht="26.25" x14ac:dyDescent="0.25">
      <c r="A67" s="30" t="s">
        <v>64</v>
      </c>
      <c r="B67" s="31">
        <v>31070</v>
      </c>
      <c r="C67" s="32">
        <v>0</v>
      </c>
      <c r="D67" s="31">
        <v>31070</v>
      </c>
      <c r="E67" s="95">
        <f t="shared" si="0"/>
        <v>100</v>
      </c>
    </row>
    <row r="68" spans="1:5" x14ac:dyDescent="0.25">
      <c r="A68" s="33" t="s">
        <v>7</v>
      </c>
      <c r="B68" s="34">
        <v>31070</v>
      </c>
      <c r="C68" s="35">
        <v>0</v>
      </c>
      <c r="D68" s="34">
        <v>31070</v>
      </c>
      <c r="E68" s="98">
        <f t="shared" si="0"/>
        <v>100</v>
      </c>
    </row>
    <row r="69" spans="1:5" ht="26.25" x14ac:dyDescent="0.25">
      <c r="A69" s="36" t="s">
        <v>38</v>
      </c>
      <c r="B69" s="38">
        <v>160</v>
      </c>
      <c r="C69" s="38">
        <v>0.32</v>
      </c>
      <c r="D69" s="38">
        <v>160.32</v>
      </c>
      <c r="E69" s="93">
        <f t="shared" si="0"/>
        <v>100.2</v>
      </c>
    </row>
    <row r="70" spans="1:5" ht="26.25" x14ac:dyDescent="0.25">
      <c r="A70" s="36" t="s">
        <v>39</v>
      </c>
      <c r="B70" s="37">
        <v>30910</v>
      </c>
      <c r="C70" s="38">
        <v>-0.32</v>
      </c>
      <c r="D70" s="37">
        <v>30909.68</v>
      </c>
      <c r="E70" s="92">
        <f t="shared" si="0"/>
        <v>99.998964736331288</v>
      </c>
    </row>
    <row r="71" spans="1:5" ht="15.75" thickBot="1" x14ac:dyDescent="0.3"/>
    <row r="72" spans="1:5" ht="26.25" thickBot="1" x14ac:dyDescent="0.3">
      <c r="A72" s="41" t="s">
        <v>0</v>
      </c>
      <c r="B72" s="41" t="s">
        <v>1</v>
      </c>
      <c r="C72" s="41" t="s">
        <v>2</v>
      </c>
      <c r="D72" s="41" t="s">
        <v>3</v>
      </c>
      <c r="E72" s="78" t="s">
        <v>142</v>
      </c>
    </row>
    <row r="73" spans="1:5" s="40" customFormat="1" x14ac:dyDescent="0.25">
      <c r="A73" s="108">
        <v>1</v>
      </c>
      <c r="B73" s="108">
        <v>2</v>
      </c>
      <c r="C73" s="108">
        <v>3</v>
      </c>
      <c r="D73" s="108">
        <v>4</v>
      </c>
      <c r="E73" s="108">
        <v>5</v>
      </c>
    </row>
    <row r="74" spans="1:5" x14ac:dyDescent="0.25">
      <c r="A74" s="28" t="s">
        <v>33</v>
      </c>
      <c r="B74" s="42">
        <v>1527872</v>
      </c>
      <c r="C74" s="42">
        <f>SUM(C75+C78+C83+C88+C95+C101+C107+C110+C118+C125)</f>
        <v>289226.5</v>
      </c>
      <c r="D74" s="42">
        <f>SUM(D75+D78+D83+D88+D95+D101+D107+D110+D118+D125)</f>
        <v>1817098.5</v>
      </c>
      <c r="E74" s="80">
        <f>SUM(D74/B74*100)</f>
        <v>118.93002162484817</v>
      </c>
    </row>
    <row r="75" spans="1:5" x14ac:dyDescent="0.25">
      <c r="A75" s="43" t="s">
        <v>44</v>
      </c>
      <c r="B75" s="44">
        <v>11366</v>
      </c>
      <c r="C75" s="44">
        <v>3663</v>
      </c>
      <c r="D75" s="44">
        <v>15029</v>
      </c>
      <c r="E75" s="95">
        <f t="shared" ref="E75:E129" si="1">SUM(D75/B75*100)</f>
        <v>132.22769663909907</v>
      </c>
    </row>
    <row r="76" spans="1:5" x14ac:dyDescent="0.25">
      <c r="A76" s="46" t="s">
        <v>4</v>
      </c>
      <c r="B76" s="47">
        <v>11366</v>
      </c>
      <c r="C76" s="47">
        <v>3663</v>
      </c>
      <c r="D76" s="47">
        <v>15029</v>
      </c>
      <c r="E76" s="98">
        <f t="shared" si="1"/>
        <v>132.22769663909907</v>
      </c>
    </row>
    <row r="77" spans="1:5" ht="26.25" x14ac:dyDescent="0.25">
      <c r="A77" s="49" t="s">
        <v>31</v>
      </c>
      <c r="B77" s="50">
        <v>11366</v>
      </c>
      <c r="C77" s="50">
        <v>3663</v>
      </c>
      <c r="D77" s="50">
        <v>15029</v>
      </c>
      <c r="E77" s="92">
        <f t="shared" si="1"/>
        <v>132.22769663909907</v>
      </c>
    </row>
    <row r="78" spans="1:5" x14ac:dyDescent="0.25">
      <c r="A78" s="43" t="s">
        <v>45</v>
      </c>
      <c r="B78" s="44">
        <v>14000</v>
      </c>
      <c r="C78" s="44">
        <v>6000</v>
      </c>
      <c r="D78" s="44">
        <v>20000</v>
      </c>
      <c r="E78" s="95">
        <f t="shared" si="1"/>
        <v>142.85714285714286</v>
      </c>
    </row>
    <row r="79" spans="1:5" x14ac:dyDescent="0.25">
      <c r="A79" s="46" t="s">
        <v>4</v>
      </c>
      <c r="B79" s="47">
        <v>10000</v>
      </c>
      <c r="C79" s="47">
        <v>7113.27</v>
      </c>
      <c r="D79" s="47">
        <v>17113.27</v>
      </c>
      <c r="E79" s="98">
        <f t="shared" si="1"/>
        <v>171.1327</v>
      </c>
    </row>
    <row r="80" spans="1:5" ht="39" x14ac:dyDescent="0.25">
      <c r="A80" s="49" t="s">
        <v>30</v>
      </c>
      <c r="B80" s="50">
        <v>10000</v>
      </c>
      <c r="C80" s="50">
        <v>7113.27</v>
      </c>
      <c r="D80" s="50">
        <v>17113.27</v>
      </c>
      <c r="E80" s="92">
        <f t="shared" si="1"/>
        <v>171.1327</v>
      </c>
    </row>
    <row r="81" spans="1:5" x14ac:dyDescent="0.25">
      <c r="A81" s="46" t="s">
        <v>65</v>
      </c>
      <c r="B81" s="47">
        <v>4000</v>
      </c>
      <c r="C81" s="47">
        <v>-1113.27</v>
      </c>
      <c r="D81" s="47">
        <v>2886.73</v>
      </c>
      <c r="E81" s="98">
        <f t="shared" si="1"/>
        <v>72.16825</v>
      </c>
    </row>
    <row r="82" spans="1:5" x14ac:dyDescent="0.25">
      <c r="A82" s="49" t="s">
        <v>66</v>
      </c>
      <c r="B82" s="50">
        <v>4000</v>
      </c>
      <c r="C82" s="50">
        <v>-1113.27</v>
      </c>
      <c r="D82" s="50">
        <v>2886.73</v>
      </c>
      <c r="E82" s="92">
        <f t="shared" si="1"/>
        <v>72.16825</v>
      </c>
    </row>
    <row r="83" spans="1:5" x14ac:dyDescent="0.25">
      <c r="A83" s="43" t="s">
        <v>46</v>
      </c>
      <c r="B83" s="44">
        <v>129180</v>
      </c>
      <c r="C83" s="44">
        <v>-1160</v>
      </c>
      <c r="D83" s="44">
        <v>128020</v>
      </c>
      <c r="E83" s="95">
        <f t="shared" si="1"/>
        <v>99.102028177736486</v>
      </c>
    </row>
    <row r="84" spans="1:5" x14ac:dyDescent="0.25">
      <c r="A84" s="46" t="s">
        <v>4</v>
      </c>
      <c r="B84" s="47">
        <v>129180</v>
      </c>
      <c r="C84" s="47">
        <v>-1160</v>
      </c>
      <c r="D84" s="47">
        <v>128020</v>
      </c>
      <c r="E84" s="98">
        <f t="shared" si="1"/>
        <v>99.102028177736486</v>
      </c>
    </row>
    <row r="85" spans="1:5" ht="26.25" x14ac:dyDescent="0.25">
      <c r="A85" s="49" t="s">
        <v>31</v>
      </c>
      <c r="B85" s="50">
        <v>129180</v>
      </c>
      <c r="C85" s="50">
        <v>-1160</v>
      </c>
      <c r="D85" s="50">
        <v>128020</v>
      </c>
      <c r="E85" s="92">
        <f t="shared" si="1"/>
        <v>99.102028177736486</v>
      </c>
    </row>
    <row r="86" spans="1:5" x14ac:dyDescent="0.25">
      <c r="A86" s="52" t="s">
        <v>47</v>
      </c>
      <c r="B86" s="48">
        <v>50</v>
      </c>
      <c r="C86" s="48">
        <v>20</v>
      </c>
      <c r="D86" s="48">
        <v>70</v>
      </c>
      <c r="E86" s="99">
        <f t="shared" si="1"/>
        <v>140</v>
      </c>
    </row>
    <row r="87" spans="1:5" x14ac:dyDescent="0.25">
      <c r="A87" s="52" t="s">
        <v>48</v>
      </c>
      <c r="B87" s="48">
        <v>50</v>
      </c>
      <c r="C87" s="48">
        <v>20</v>
      </c>
      <c r="D87" s="48">
        <v>70</v>
      </c>
      <c r="E87" s="99">
        <f t="shared" si="1"/>
        <v>140</v>
      </c>
    </row>
    <row r="88" spans="1:5" x14ac:dyDescent="0.25">
      <c r="A88" s="43" t="s">
        <v>49</v>
      </c>
      <c r="B88" s="45">
        <v>50</v>
      </c>
      <c r="C88" s="45">
        <v>20</v>
      </c>
      <c r="D88" s="45">
        <v>70</v>
      </c>
      <c r="E88" s="96">
        <f t="shared" si="1"/>
        <v>140</v>
      </c>
    </row>
    <row r="89" spans="1:5" x14ac:dyDescent="0.25">
      <c r="A89" s="43" t="s">
        <v>50</v>
      </c>
      <c r="B89" s="45">
        <v>50</v>
      </c>
      <c r="C89" s="45">
        <v>20</v>
      </c>
      <c r="D89" s="45">
        <v>70</v>
      </c>
      <c r="E89" s="96">
        <f t="shared" si="1"/>
        <v>140</v>
      </c>
    </row>
    <row r="90" spans="1:5" x14ac:dyDescent="0.25">
      <c r="A90" s="46" t="s">
        <v>4</v>
      </c>
      <c r="B90" s="48">
        <v>50</v>
      </c>
      <c r="C90" s="48">
        <v>6.92</v>
      </c>
      <c r="D90" s="48">
        <v>56.92</v>
      </c>
      <c r="E90" s="99">
        <f t="shared" si="1"/>
        <v>113.84</v>
      </c>
    </row>
    <row r="91" spans="1:5" x14ac:dyDescent="0.25">
      <c r="A91" s="49" t="s">
        <v>28</v>
      </c>
      <c r="B91" s="51">
        <v>50</v>
      </c>
      <c r="C91" s="51">
        <v>6.92</v>
      </c>
      <c r="D91" s="51">
        <v>56.92</v>
      </c>
      <c r="E91" s="93">
        <f t="shared" si="1"/>
        <v>113.84</v>
      </c>
    </row>
    <row r="92" spans="1:5" x14ac:dyDescent="0.25">
      <c r="A92" s="46" t="s">
        <v>65</v>
      </c>
      <c r="B92" s="48">
        <v>0</v>
      </c>
      <c r="C92" s="48">
        <v>13.08</v>
      </c>
      <c r="D92" s="48">
        <v>13.08</v>
      </c>
      <c r="E92" s="99"/>
    </row>
    <row r="93" spans="1:5" x14ac:dyDescent="0.25">
      <c r="A93" s="49" t="s">
        <v>66</v>
      </c>
      <c r="B93" s="51">
        <v>0</v>
      </c>
      <c r="C93" s="51">
        <v>13.08</v>
      </c>
      <c r="D93" s="51">
        <v>13.08</v>
      </c>
      <c r="E93" s="93"/>
    </row>
    <row r="94" spans="1:5" x14ac:dyDescent="0.25">
      <c r="A94" s="52" t="s">
        <v>51</v>
      </c>
      <c r="B94" s="47">
        <v>7800</v>
      </c>
      <c r="C94" s="48">
        <v>200</v>
      </c>
      <c r="D94" s="47">
        <v>8000</v>
      </c>
      <c r="E94" s="98">
        <f t="shared" si="1"/>
        <v>102.56410256410255</v>
      </c>
    </row>
    <row r="95" spans="1:5" ht="26.25" x14ac:dyDescent="0.25">
      <c r="A95" s="43" t="s">
        <v>52</v>
      </c>
      <c r="B95" s="44">
        <v>7800</v>
      </c>
      <c r="C95" s="45">
        <v>200</v>
      </c>
      <c r="D95" s="44">
        <v>8000</v>
      </c>
      <c r="E95" s="95">
        <f t="shared" si="1"/>
        <v>102.56410256410255</v>
      </c>
    </row>
    <row r="96" spans="1:5" x14ac:dyDescent="0.25">
      <c r="A96" s="46" t="s">
        <v>4</v>
      </c>
      <c r="B96" s="47">
        <v>7800</v>
      </c>
      <c r="C96" s="48">
        <v>17.829999999999998</v>
      </c>
      <c r="D96" s="47">
        <v>7817.83</v>
      </c>
      <c r="E96" s="98">
        <f t="shared" si="1"/>
        <v>100.22858974358975</v>
      </c>
    </row>
    <row r="97" spans="1:6" ht="26.25" x14ac:dyDescent="0.25">
      <c r="A97" s="49" t="s">
        <v>29</v>
      </c>
      <c r="B97" s="50">
        <v>7800</v>
      </c>
      <c r="C97" s="51">
        <v>17.829999999999998</v>
      </c>
      <c r="D97" s="50">
        <v>7817.83</v>
      </c>
      <c r="E97" s="92">
        <f t="shared" si="1"/>
        <v>100.22858974358975</v>
      </c>
    </row>
    <row r="98" spans="1:6" x14ac:dyDescent="0.25">
      <c r="A98" s="46" t="s">
        <v>65</v>
      </c>
      <c r="B98" s="48">
        <v>0</v>
      </c>
      <c r="C98" s="48">
        <v>182.17</v>
      </c>
      <c r="D98" s="48">
        <v>182.17</v>
      </c>
      <c r="E98" s="99"/>
    </row>
    <row r="99" spans="1:6" x14ac:dyDescent="0.25">
      <c r="A99" s="49" t="s">
        <v>66</v>
      </c>
      <c r="B99" s="51">
        <v>0</v>
      </c>
      <c r="C99" s="51">
        <v>182.17</v>
      </c>
      <c r="D99" s="51">
        <v>182.17</v>
      </c>
      <c r="E99" s="93"/>
    </row>
    <row r="100" spans="1:6" x14ac:dyDescent="0.25">
      <c r="A100" s="52" t="s">
        <v>53</v>
      </c>
      <c r="B100" s="47">
        <v>1324406</v>
      </c>
      <c r="C100" s="47">
        <f>SUM(C101+C107+C110)</f>
        <v>280503.5</v>
      </c>
      <c r="D100" s="47">
        <f>SUM(D101+D107+D110)</f>
        <v>1604909.5</v>
      </c>
      <c r="E100" s="98">
        <f t="shared" si="1"/>
        <v>121.17957031303091</v>
      </c>
      <c r="F100" s="118"/>
    </row>
    <row r="101" spans="1:6" ht="26.25" x14ac:dyDescent="0.25">
      <c r="A101" s="43" t="s">
        <v>54</v>
      </c>
      <c r="B101" s="44">
        <v>43800</v>
      </c>
      <c r="C101" s="44">
        <f>SUM(D101-B101)</f>
        <v>7059.5</v>
      </c>
      <c r="D101" s="44">
        <f>SUM(D102+D104)</f>
        <v>50859.5</v>
      </c>
      <c r="E101" s="95">
        <f t="shared" si="1"/>
        <v>116.11757990867579</v>
      </c>
      <c r="F101" s="118"/>
    </row>
    <row r="102" spans="1:6" x14ac:dyDescent="0.25">
      <c r="A102" s="46" t="s">
        <v>4</v>
      </c>
      <c r="B102" s="47">
        <v>13800</v>
      </c>
      <c r="C102" s="47">
        <f>SUM(D102-B102)</f>
        <v>2831.2299999999996</v>
      </c>
      <c r="D102" s="47">
        <v>16631.23</v>
      </c>
      <c r="E102" s="98">
        <f t="shared" si="1"/>
        <v>120.51615942028985</v>
      </c>
      <c r="F102" s="118"/>
    </row>
    <row r="103" spans="1:6" ht="26.25" x14ac:dyDescent="0.25">
      <c r="A103" s="49" t="s">
        <v>27</v>
      </c>
      <c r="B103" s="50">
        <v>13800</v>
      </c>
      <c r="C103" s="92">
        <f>SUM(D103-B103)</f>
        <v>2831.2299999999996</v>
      </c>
      <c r="D103" s="50">
        <v>16631.23</v>
      </c>
      <c r="E103" s="92">
        <f t="shared" si="1"/>
        <v>120.51615942028985</v>
      </c>
      <c r="F103" s="118"/>
    </row>
    <row r="104" spans="1:6" x14ac:dyDescent="0.25">
      <c r="A104" s="46" t="s">
        <v>65</v>
      </c>
      <c r="B104" s="47">
        <v>30000</v>
      </c>
      <c r="C104" s="47">
        <v>4228.2700000000004</v>
      </c>
      <c r="D104" s="47">
        <v>34228.269999999997</v>
      </c>
      <c r="E104" s="98">
        <f t="shared" si="1"/>
        <v>114.09423333333334</v>
      </c>
      <c r="F104" s="118"/>
    </row>
    <row r="105" spans="1:6" x14ac:dyDescent="0.25">
      <c r="A105" s="49" t="s">
        <v>66</v>
      </c>
      <c r="B105" s="50">
        <v>30000</v>
      </c>
      <c r="C105" s="50">
        <v>4228.2700000000004</v>
      </c>
      <c r="D105" s="50">
        <v>34228.269999999997</v>
      </c>
      <c r="E105" s="92">
        <f t="shared" si="1"/>
        <v>114.09423333333334</v>
      </c>
      <c r="F105" s="118"/>
    </row>
    <row r="106" spans="1:6" x14ac:dyDescent="0.25">
      <c r="A106" s="52" t="s">
        <v>55</v>
      </c>
      <c r="B106" s="47">
        <v>1237000</v>
      </c>
      <c r="C106" s="47">
        <v>324000</v>
      </c>
      <c r="D106" s="47">
        <v>1561000</v>
      </c>
      <c r="E106" s="98">
        <f t="shared" si="1"/>
        <v>126.19240097008893</v>
      </c>
      <c r="F106" s="118"/>
    </row>
    <row r="107" spans="1:6" ht="26.25" x14ac:dyDescent="0.25">
      <c r="A107" s="43" t="s">
        <v>56</v>
      </c>
      <c r="B107" s="44">
        <v>1237000</v>
      </c>
      <c r="C107" s="44">
        <v>263000</v>
      </c>
      <c r="D107" s="44">
        <v>1500000</v>
      </c>
      <c r="E107" s="95">
        <f t="shared" si="1"/>
        <v>121.26111560226353</v>
      </c>
      <c r="F107" s="118"/>
    </row>
    <row r="108" spans="1:6" x14ac:dyDescent="0.25">
      <c r="A108" s="46" t="s">
        <v>4</v>
      </c>
      <c r="B108" s="47">
        <v>1237000</v>
      </c>
      <c r="C108" s="47">
        <v>263000</v>
      </c>
      <c r="D108" s="47">
        <v>1500000</v>
      </c>
      <c r="E108" s="98">
        <f t="shared" si="1"/>
        <v>121.26111560226353</v>
      </c>
      <c r="F108" s="118"/>
    </row>
    <row r="109" spans="1:6" ht="26.25" x14ac:dyDescent="0.25">
      <c r="A109" s="49" t="s">
        <v>27</v>
      </c>
      <c r="B109" s="50">
        <v>1237000</v>
      </c>
      <c r="C109" s="50">
        <f>SUM(D109-B109)</f>
        <v>263000</v>
      </c>
      <c r="D109" s="50">
        <v>1500000</v>
      </c>
      <c r="E109" s="92">
        <f t="shared" si="1"/>
        <v>121.26111560226353</v>
      </c>
      <c r="F109" s="118"/>
    </row>
    <row r="110" spans="1:6" x14ac:dyDescent="0.25">
      <c r="A110" s="43" t="s">
        <v>57</v>
      </c>
      <c r="B110" s="44">
        <v>43606</v>
      </c>
      <c r="C110" s="44">
        <v>10444</v>
      </c>
      <c r="D110" s="44">
        <v>54050</v>
      </c>
      <c r="E110" s="95">
        <f t="shared" si="1"/>
        <v>123.95083245424941</v>
      </c>
    </row>
    <row r="111" spans="1:6" x14ac:dyDescent="0.25">
      <c r="A111" s="43" t="s">
        <v>58</v>
      </c>
      <c r="B111" s="44">
        <v>43606</v>
      </c>
      <c r="C111" s="44">
        <v>10444</v>
      </c>
      <c r="D111" s="44">
        <v>54050</v>
      </c>
      <c r="E111" s="95">
        <f t="shared" si="1"/>
        <v>123.95083245424941</v>
      </c>
    </row>
    <row r="112" spans="1:6" x14ac:dyDescent="0.25">
      <c r="A112" s="46" t="s">
        <v>4</v>
      </c>
      <c r="B112" s="47">
        <v>13606</v>
      </c>
      <c r="C112" s="48">
        <v>7.43</v>
      </c>
      <c r="D112" s="47">
        <v>13613.43</v>
      </c>
      <c r="E112" s="98">
        <f t="shared" si="1"/>
        <v>100.05460826106129</v>
      </c>
    </row>
    <row r="113" spans="1:5" ht="26.25" x14ac:dyDescent="0.25">
      <c r="A113" s="49" t="s">
        <v>27</v>
      </c>
      <c r="B113" s="50">
        <v>13606</v>
      </c>
      <c r="C113" s="51">
        <v>7.43</v>
      </c>
      <c r="D113" s="50">
        <v>13613.43</v>
      </c>
      <c r="E113" s="92">
        <f t="shared" si="1"/>
        <v>100.05460826106129</v>
      </c>
    </row>
    <row r="114" spans="1:5" x14ac:dyDescent="0.25">
      <c r="A114" s="46" t="s">
        <v>65</v>
      </c>
      <c r="B114" s="47">
        <v>30000</v>
      </c>
      <c r="C114" s="47">
        <v>10436.57</v>
      </c>
      <c r="D114" s="47">
        <v>40436.57</v>
      </c>
      <c r="E114" s="98">
        <f t="shared" si="1"/>
        <v>134.78856666666667</v>
      </c>
    </row>
    <row r="115" spans="1:5" x14ac:dyDescent="0.25">
      <c r="A115" s="49" t="s">
        <v>66</v>
      </c>
      <c r="B115" s="50">
        <v>30000</v>
      </c>
      <c r="C115" s="50">
        <v>10436.57</v>
      </c>
      <c r="D115" s="50">
        <v>40436.57</v>
      </c>
      <c r="E115" s="92">
        <f t="shared" si="1"/>
        <v>134.78856666666667</v>
      </c>
    </row>
    <row r="116" spans="1:5" x14ac:dyDescent="0.25">
      <c r="A116" s="52" t="s">
        <v>59</v>
      </c>
      <c r="B116" s="47">
        <v>10000</v>
      </c>
      <c r="C116" s="46"/>
      <c r="D116" s="47">
        <v>10000</v>
      </c>
      <c r="E116" s="98">
        <f t="shared" si="1"/>
        <v>100</v>
      </c>
    </row>
    <row r="117" spans="1:5" x14ac:dyDescent="0.25">
      <c r="A117" s="52" t="s">
        <v>60</v>
      </c>
      <c r="B117" s="47">
        <v>10000</v>
      </c>
      <c r="C117" s="46"/>
      <c r="D117" s="47">
        <v>10000</v>
      </c>
      <c r="E117" s="98">
        <f t="shared" si="1"/>
        <v>100</v>
      </c>
    </row>
    <row r="118" spans="1:5" x14ac:dyDescent="0.25">
      <c r="A118" s="43" t="s">
        <v>61</v>
      </c>
      <c r="B118" s="44">
        <v>10000</v>
      </c>
      <c r="C118" s="45">
        <v>0</v>
      </c>
      <c r="D118" s="44">
        <v>10000</v>
      </c>
      <c r="E118" s="95">
        <f t="shared" si="1"/>
        <v>100</v>
      </c>
    </row>
    <row r="119" spans="1:5" x14ac:dyDescent="0.25">
      <c r="A119" s="46" t="s">
        <v>4</v>
      </c>
      <c r="B119" s="47">
        <v>10000</v>
      </c>
      <c r="C119" s="48">
        <v>-14.65</v>
      </c>
      <c r="D119" s="47">
        <v>9985.35</v>
      </c>
      <c r="E119" s="98">
        <f t="shared" si="1"/>
        <v>99.853500000000011</v>
      </c>
    </row>
    <row r="120" spans="1:5" ht="39" x14ac:dyDescent="0.25">
      <c r="A120" s="49" t="s">
        <v>30</v>
      </c>
      <c r="B120" s="50">
        <v>10000</v>
      </c>
      <c r="C120" s="51">
        <v>-14.65</v>
      </c>
      <c r="D120" s="50">
        <v>9985.35</v>
      </c>
      <c r="E120" s="92">
        <f t="shared" si="1"/>
        <v>99.853500000000011</v>
      </c>
    </row>
    <row r="121" spans="1:5" x14ac:dyDescent="0.25">
      <c r="A121" s="46" t="s">
        <v>65</v>
      </c>
      <c r="B121" s="48">
        <v>0</v>
      </c>
      <c r="C121" s="48">
        <v>14.65</v>
      </c>
      <c r="D121" s="48">
        <v>14.65</v>
      </c>
      <c r="E121" s="99"/>
    </row>
    <row r="122" spans="1:5" x14ac:dyDescent="0.25">
      <c r="A122" s="49" t="s">
        <v>66</v>
      </c>
      <c r="B122" s="51">
        <v>0</v>
      </c>
      <c r="C122" s="51">
        <v>14.65</v>
      </c>
      <c r="D122" s="51">
        <v>14.65</v>
      </c>
      <c r="E122" s="93"/>
    </row>
    <row r="123" spans="1:5" x14ac:dyDescent="0.25">
      <c r="A123" s="52" t="s">
        <v>62</v>
      </c>
      <c r="B123" s="47">
        <v>31070</v>
      </c>
      <c r="C123" s="46"/>
      <c r="D123" s="47">
        <v>31070</v>
      </c>
      <c r="E123" s="98">
        <f t="shared" si="1"/>
        <v>100</v>
      </c>
    </row>
    <row r="124" spans="1:5" x14ac:dyDescent="0.25">
      <c r="A124" s="52" t="s">
        <v>63</v>
      </c>
      <c r="B124" s="47">
        <v>31070</v>
      </c>
      <c r="C124" s="46"/>
      <c r="D124" s="47">
        <v>31070</v>
      </c>
      <c r="E124" s="98">
        <f t="shared" si="1"/>
        <v>100</v>
      </c>
    </row>
    <row r="125" spans="1:5" ht="26.25" x14ac:dyDescent="0.25">
      <c r="A125" s="43" t="s">
        <v>64</v>
      </c>
      <c r="B125" s="44">
        <v>31070</v>
      </c>
      <c r="C125" s="45">
        <v>0</v>
      </c>
      <c r="D125" s="44">
        <v>31070</v>
      </c>
      <c r="E125" s="95">
        <f t="shared" si="1"/>
        <v>100</v>
      </c>
    </row>
    <row r="126" spans="1:5" x14ac:dyDescent="0.25">
      <c r="A126" s="46" t="s">
        <v>5</v>
      </c>
      <c r="B126" s="48">
        <v>160</v>
      </c>
      <c r="C126" s="48">
        <v>-42.63</v>
      </c>
      <c r="D126" s="48">
        <v>117.37</v>
      </c>
      <c r="E126" s="110">
        <f t="shared" si="1"/>
        <v>73.356250000000003</v>
      </c>
    </row>
    <row r="127" spans="1:5" ht="26.25" x14ac:dyDescent="0.25">
      <c r="A127" s="49" t="s">
        <v>32</v>
      </c>
      <c r="B127" s="51">
        <v>160</v>
      </c>
      <c r="C127" s="51">
        <v>-42.63</v>
      </c>
      <c r="D127" s="51">
        <v>117.37</v>
      </c>
      <c r="E127" s="107">
        <f t="shared" si="1"/>
        <v>73.356250000000003</v>
      </c>
    </row>
    <row r="128" spans="1:5" x14ac:dyDescent="0.25">
      <c r="A128" s="46" t="s">
        <v>65</v>
      </c>
      <c r="B128" s="47">
        <v>30910</v>
      </c>
      <c r="C128" s="48">
        <v>42.63</v>
      </c>
      <c r="D128" s="47">
        <v>30952.63</v>
      </c>
      <c r="E128" s="98">
        <f t="shared" si="1"/>
        <v>100.13791653186672</v>
      </c>
    </row>
    <row r="129" spans="1:5" x14ac:dyDescent="0.25">
      <c r="A129" s="49" t="s">
        <v>66</v>
      </c>
      <c r="B129" s="50">
        <v>30910</v>
      </c>
      <c r="C129" s="51">
        <v>42.63</v>
      </c>
      <c r="D129" s="50">
        <v>30952.63</v>
      </c>
      <c r="E129" s="92">
        <f t="shared" si="1"/>
        <v>100.13791653186672</v>
      </c>
    </row>
    <row r="133" spans="1:5" x14ac:dyDescent="0.25">
      <c r="B133" s="119"/>
    </row>
    <row r="135" spans="1:5" x14ac:dyDescent="0.25">
      <c r="B135" s="119"/>
    </row>
  </sheetData>
  <pageMargins left="0.31496062992125984" right="0.31496062992125984" top="0.74803149606299213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E22"/>
  <sheetViews>
    <sheetView tabSelected="1" workbookViewId="0">
      <selection activeCell="K15" sqref="K15"/>
    </sheetView>
  </sheetViews>
  <sheetFormatPr defaultRowHeight="15" x14ac:dyDescent="0.25"/>
  <cols>
    <col min="1" max="1" width="36.42578125" customWidth="1"/>
    <col min="2" max="2" width="14.140625" customWidth="1"/>
    <col min="3" max="3" width="13.140625" customWidth="1"/>
    <col min="4" max="4" width="13.7109375" customWidth="1"/>
    <col min="5" max="5" width="9" customWidth="1"/>
  </cols>
  <sheetData>
    <row r="2" spans="1:5" x14ac:dyDescent="0.25">
      <c r="B2" t="s">
        <v>26</v>
      </c>
    </row>
    <row r="3" spans="1:5" x14ac:dyDescent="0.25">
      <c r="B3" s="40" t="s">
        <v>67</v>
      </c>
    </row>
    <row r="4" spans="1:5" ht="15.75" thickBot="1" x14ac:dyDescent="0.3"/>
    <row r="5" spans="1:5" ht="42.75" customHeight="1" thickBot="1" x14ac:dyDescent="0.3">
      <c r="A5" s="53" t="s">
        <v>0</v>
      </c>
      <c r="B5" s="78" t="s">
        <v>129</v>
      </c>
      <c r="C5" s="78" t="s">
        <v>14</v>
      </c>
      <c r="D5" s="78" t="s">
        <v>131</v>
      </c>
      <c r="E5" s="109" t="s">
        <v>142</v>
      </c>
    </row>
    <row r="6" spans="1:5" s="40" customFormat="1" ht="21" customHeight="1" x14ac:dyDescent="0.25">
      <c r="A6" s="108">
        <v>1</v>
      </c>
      <c r="B6" s="108">
        <v>2</v>
      </c>
      <c r="C6" s="108">
        <v>3</v>
      </c>
      <c r="D6" s="108">
        <v>4</v>
      </c>
      <c r="E6" s="108">
        <v>5</v>
      </c>
    </row>
    <row r="7" spans="1:5" x14ac:dyDescent="0.25">
      <c r="A7" s="54" t="s">
        <v>43</v>
      </c>
      <c r="B7" s="55">
        <v>1527872</v>
      </c>
      <c r="C7" s="55">
        <f>SUM(C8+C13)</f>
        <v>289226.5</v>
      </c>
      <c r="D7" s="55">
        <f>SUM(D8+D13)</f>
        <v>1817098.5</v>
      </c>
      <c r="E7" s="80">
        <f>SUM(D7/B7*100)</f>
        <v>118.93002162484817</v>
      </c>
    </row>
    <row r="8" spans="1:5" ht="26.25" x14ac:dyDescent="0.25">
      <c r="A8" s="20" t="s">
        <v>68</v>
      </c>
      <c r="B8" s="22">
        <v>1366180</v>
      </c>
      <c r="C8" s="22">
        <f>SUM(C9)</f>
        <v>261840</v>
      </c>
      <c r="D8" s="22">
        <f>SUM(D9)</f>
        <v>1628020</v>
      </c>
      <c r="E8" s="22">
        <f t="shared" ref="E8:E22" si="0">SUM(D8/B8*100)</f>
        <v>119.16584930243452</v>
      </c>
    </row>
    <row r="9" spans="1:5" x14ac:dyDescent="0.25">
      <c r="A9" s="26" t="s">
        <v>6</v>
      </c>
      <c r="B9" s="19">
        <v>1366180</v>
      </c>
      <c r="C9" s="19">
        <f>SUM(C10:C12)</f>
        <v>261840</v>
      </c>
      <c r="D9" s="19">
        <f>SUM(D10:D12)</f>
        <v>1628020</v>
      </c>
      <c r="E9" s="19">
        <f t="shared" si="0"/>
        <v>119.16584930243452</v>
      </c>
    </row>
    <row r="10" spans="1:5" x14ac:dyDescent="0.25">
      <c r="A10" s="56" t="s">
        <v>34</v>
      </c>
      <c r="B10" s="57">
        <v>1230000</v>
      </c>
      <c r="C10" s="57">
        <f>SUM(D10-B10)</f>
        <v>269000</v>
      </c>
      <c r="D10" s="57">
        <v>1499000</v>
      </c>
      <c r="E10" s="92">
        <f t="shared" si="0"/>
        <v>121.869918699187</v>
      </c>
    </row>
    <row r="11" spans="1:5" x14ac:dyDescent="0.25">
      <c r="A11" s="56" t="s">
        <v>35</v>
      </c>
      <c r="B11" s="57">
        <v>133600</v>
      </c>
      <c r="C11" s="57">
        <v>-5550</v>
      </c>
      <c r="D11" s="57">
        <v>128050</v>
      </c>
      <c r="E11" s="92">
        <f t="shared" si="0"/>
        <v>95.845808383233532</v>
      </c>
    </row>
    <row r="12" spans="1:5" x14ac:dyDescent="0.25">
      <c r="A12" s="56" t="s">
        <v>36</v>
      </c>
      <c r="B12" s="57">
        <v>2580</v>
      </c>
      <c r="C12" s="57">
        <v>-1610</v>
      </c>
      <c r="D12" s="58">
        <v>970</v>
      </c>
      <c r="E12" s="107">
        <f t="shared" si="0"/>
        <v>37.596899224806201</v>
      </c>
    </row>
    <row r="13" spans="1:5" ht="26.25" x14ac:dyDescent="0.25">
      <c r="A13" s="20" t="s">
        <v>69</v>
      </c>
      <c r="B13" s="22">
        <v>161692</v>
      </c>
      <c r="C13" s="22">
        <f>SUM(C14+C20)</f>
        <v>27386.5</v>
      </c>
      <c r="D13" s="22">
        <f>SUM(D14+D20)</f>
        <v>189078.5</v>
      </c>
      <c r="E13" s="22">
        <f t="shared" si="0"/>
        <v>116.9374489770675</v>
      </c>
    </row>
    <row r="14" spans="1:5" x14ac:dyDescent="0.25">
      <c r="A14" s="26" t="s">
        <v>6</v>
      </c>
      <c r="B14" s="19">
        <v>86122</v>
      </c>
      <c r="C14" s="19">
        <f>SUM(C15:C19)</f>
        <v>17923.5</v>
      </c>
      <c r="D14" s="19">
        <f>SUM(D15:D19)</f>
        <v>104045.5</v>
      </c>
      <c r="E14" s="19">
        <f t="shared" si="0"/>
        <v>120.81175541673439</v>
      </c>
    </row>
    <row r="15" spans="1:5" x14ac:dyDescent="0.25">
      <c r="A15" s="56" t="s">
        <v>34</v>
      </c>
      <c r="B15" s="57">
        <v>1500</v>
      </c>
      <c r="C15" s="58">
        <v>-500</v>
      </c>
      <c r="D15" s="57">
        <v>1000</v>
      </c>
      <c r="E15" s="92">
        <f t="shared" si="0"/>
        <v>66.666666666666657</v>
      </c>
    </row>
    <row r="16" spans="1:5" x14ac:dyDescent="0.25">
      <c r="A16" s="56" t="s">
        <v>35</v>
      </c>
      <c r="B16" s="57">
        <v>77272</v>
      </c>
      <c r="C16" s="57">
        <v>17344</v>
      </c>
      <c r="D16" s="57">
        <v>94616</v>
      </c>
      <c r="E16" s="92">
        <f t="shared" si="0"/>
        <v>122.4453877212962</v>
      </c>
    </row>
    <row r="17" spans="1:5" x14ac:dyDescent="0.25">
      <c r="A17" s="56" t="s">
        <v>36</v>
      </c>
      <c r="B17" s="58">
        <v>150</v>
      </c>
      <c r="C17" s="58">
        <v>20</v>
      </c>
      <c r="D17" s="58">
        <v>170</v>
      </c>
      <c r="E17" s="107">
        <f t="shared" si="0"/>
        <v>113.33333333333333</v>
      </c>
    </row>
    <row r="18" spans="1:5" ht="26.25" x14ac:dyDescent="0.25">
      <c r="A18" s="56" t="s">
        <v>37</v>
      </c>
      <c r="B18" s="57">
        <v>7200</v>
      </c>
      <c r="C18" s="58">
        <v>200</v>
      </c>
      <c r="D18" s="57">
        <v>7400</v>
      </c>
      <c r="E18" s="92">
        <f t="shared" si="0"/>
        <v>102.77777777777777</v>
      </c>
    </row>
    <row r="19" spans="1:5" s="40" customFormat="1" x14ac:dyDescent="0.25">
      <c r="A19" s="91" t="s">
        <v>144</v>
      </c>
      <c r="B19" s="92">
        <v>0</v>
      </c>
      <c r="C19" s="93">
        <v>859.5</v>
      </c>
      <c r="D19" s="92">
        <v>859.5</v>
      </c>
      <c r="E19" s="92"/>
    </row>
    <row r="20" spans="1:5" ht="26.25" x14ac:dyDescent="0.25">
      <c r="A20" s="26" t="s">
        <v>7</v>
      </c>
      <c r="B20" s="19">
        <v>75570</v>
      </c>
      <c r="C20" s="19">
        <v>9463</v>
      </c>
      <c r="D20" s="19">
        <v>85033</v>
      </c>
      <c r="E20" s="19">
        <f t="shared" si="0"/>
        <v>112.52216488024349</v>
      </c>
    </row>
    <row r="21" spans="1:5" ht="26.25" x14ac:dyDescent="0.25">
      <c r="A21" s="56" t="s">
        <v>38</v>
      </c>
      <c r="B21" s="57">
        <v>14660</v>
      </c>
      <c r="C21" s="57">
        <v>6463.32</v>
      </c>
      <c r="D21" s="57">
        <v>21123.32</v>
      </c>
      <c r="E21" s="92">
        <f t="shared" si="0"/>
        <v>144.0881309686221</v>
      </c>
    </row>
    <row r="22" spans="1:5" ht="26.25" x14ac:dyDescent="0.25">
      <c r="A22" s="56" t="s">
        <v>39</v>
      </c>
      <c r="B22" s="57">
        <v>60910</v>
      </c>
      <c r="C22" s="57">
        <v>2999.68</v>
      </c>
      <c r="D22" s="57">
        <v>63909.68</v>
      </c>
      <c r="E22" s="92">
        <f t="shared" si="0"/>
        <v>104.92477425710065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23"/>
  <sheetViews>
    <sheetView workbookViewId="0">
      <selection sqref="A1:A1048576"/>
    </sheetView>
  </sheetViews>
  <sheetFormatPr defaultRowHeight="15" x14ac:dyDescent="0.25"/>
  <cols>
    <col min="1" max="1" width="6.5703125" customWidth="1"/>
    <col min="2" max="2" width="7.42578125" customWidth="1"/>
    <col min="3" max="3" width="9.5703125" customWidth="1"/>
    <col min="4" max="4" width="47.42578125" customWidth="1"/>
    <col min="5" max="5" width="8.7109375" customWidth="1"/>
    <col min="6" max="6" width="11.42578125" customWidth="1"/>
    <col min="7" max="7" width="10.85546875" customWidth="1"/>
  </cols>
  <sheetData>
    <row r="2" spans="1:7" x14ac:dyDescent="0.25">
      <c r="B2" s="40" t="s">
        <v>70</v>
      </c>
    </row>
    <row r="3" spans="1:7" x14ac:dyDescent="0.25">
      <c r="B3" s="40" t="s">
        <v>71</v>
      </c>
    </row>
    <row r="5" spans="1:7" ht="31.5" customHeight="1" x14ac:dyDescent="0.25">
      <c r="A5" s="59" t="s">
        <v>103</v>
      </c>
      <c r="B5" s="59" t="s">
        <v>104</v>
      </c>
      <c r="C5" s="59"/>
      <c r="D5" s="59" t="s">
        <v>72</v>
      </c>
      <c r="E5" s="59" t="s">
        <v>13</v>
      </c>
      <c r="F5" s="59" t="s">
        <v>14</v>
      </c>
      <c r="G5" s="59" t="s">
        <v>15</v>
      </c>
    </row>
    <row r="6" spans="1:7" x14ac:dyDescent="0.25">
      <c r="A6" s="60"/>
      <c r="B6" s="60"/>
      <c r="C6" s="60"/>
      <c r="D6" s="60" t="s">
        <v>73</v>
      </c>
      <c r="E6" s="9">
        <v>0</v>
      </c>
      <c r="F6" s="9">
        <v>0</v>
      </c>
      <c r="G6" s="9">
        <v>0</v>
      </c>
    </row>
    <row r="7" spans="1:7" x14ac:dyDescent="0.25">
      <c r="A7" s="61">
        <v>84</v>
      </c>
      <c r="B7" s="61"/>
      <c r="C7" s="61"/>
      <c r="D7" s="61" t="s">
        <v>74</v>
      </c>
      <c r="E7" s="9">
        <v>0</v>
      </c>
      <c r="F7" s="9">
        <v>0</v>
      </c>
      <c r="G7" s="9">
        <v>0</v>
      </c>
    </row>
    <row r="8" spans="1:7" ht="27" customHeight="1" x14ac:dyDescent="0.25">
      <c r="A8" s="61"/>
      <c r="B8" s="62" t="s">
        <v>75</v>
      </c>
      <c r="C8" s="63"/>
      <c r="D8" s="64" t="s">
        <v>76</v>
      </c>
      <c r="E8" s="9">
        <v>0</v>
      </c>
      <c r="F8" s="9">
        <v>0</v>
      </c>
      <c r="G8" s="9">
        <v>0</v>
      </c>
    </row>
    <row r="9" spans="1:7" ht="39.75" customHeight="1" x14ac:dyDescent="0.25">
      <c r="A9" s="61"/>
      <c r="B9" s="65"/>
      <c r="C9" s="63">
        <v>8443</v>
      </c>
      <c r="D9" s="64" t="s">
        <v>77</v>
      </c>
      <c r="E9" s="9">
        <v>0</v>
      </c>
      <c r="F9" s="9">
        <v>0</v>
      </c>
      <c r="G9" s="9">
        <v>0</v>
      </c>
    </row>
    <row r="10" spans="1:7" ht="25.5" customHeight="1" x14ac:dyDescent="0.25">
      <c r="A10" s="61"/>
      <c r="B10" s="65"/>
      <c r="C10" s="63">
        <v>8444</v>
      </c>
      <c r="D10" s="64" t="s">
        <v>78</v>
      </c>
      <c r="E10" s="9">
        <v>0</v>
      </c>
      <c r="F10" s="9">
        <v>0</v>
      </c>
      <c r="G10" s="9">
        <v>0</v>
      </c>
    </row>
    <row r="11" spans="1:7" ht="26.25" x14ac:dyDescent="0.25">
      <c r="A11" s="61"/>
      <c r="B11" s="65"/>
      <c r="C11" s="63">
        <v>8445</v>
      </c>
      <c r="D11" s="64" t="s">
        <v>79</v>
      </c>
      <c r="E11" s="9">
        <v>0</v>
      </c>
      <c r="F11" s="9">
        <v>0</v>
      </c>
      <c r="G11" s="9">
        <v>0</v>
      </c>
    </row>
    <row r="12" spans="1:7" x14ac:dyDescent="0.25">
      <c r="A12" s="61"/>
      <c r="B12" s="65"/>
      <c r="C12" s="63">
        <v>8446</v>
      </c>
      <c r="D12" s="64" t="s">
        <v>80</v>
      </c>
      <c r="E12" s="9">
        <v>0</v>
      </c>
      <c r="F12" s="9">
        <v>0</v>
      </c>
      <c r="G12" s="9">
        <v>0</v>
      </c>
    </row>
    <row r="13" spans="1:7" x14ac:dyDescent="0.25">
      <c r="A13" s="61"/>
      <c r="B13" s="65"/>
      <c r="C13" s="63">
        <v>8447</v>
      </c>
      <c r="D13" s="64" t="s">
        <v>81</v>
      </c>
      <c r="E13" s="9">
        <v>0</v>
      </c>
      <c r="F13" s="9">
        <v>0</v>
      </c>
      <c r="G13" s="9">
        <v>0</v>
      </c>
    </row>
    <row r="14" spans="1:7" ht="26.25" x14ac:dyDescent="0.25">
      <c r="A14" s="61"/>
      <c r="B14" s="65"/>
      <c r="C14" s="63">
        <v>8448</v>
      </c>
      <c r="D14" s="64" t="s">
        <v>82</v>
      </c>
      <c r="E14" s="9">
        <v>0</v>
      </c>
      <c r="F14" s="9">
        <v>0</v>
      </c>
      <c r="G14" s="9">
        <v>0</v>
      </c>
    </row>
    <row r="15" spans="1:7" x14ac:dyDescent="0.25">
      <c r="A15" s="66"/>
      <c r="B15" s="66"/>
      <c r="C15" s="66"/>
      <c r="D15" s="67" t="s">
        <v>83</v>
      </c>
      <c r="E15" s="9">
        <v>0</v>
      </c>
      <c r="F15" s="9">
        <v>0</v>
      </c>
      <c r="G15" s="9">
        <v>0</v>
      </c>
    </row>
    <row r="16" spans="1:7" ht="30.75" customHeight="1" x14ac:dyDescent="0.25">
      <c r="A16" s="68">
        <v>54</v>
      </c>
      <c r="B16" s="68"/>
      <c r="C16" s="68"/>
      <c r="D16" s="10" t="s">
        <v>84</v>
      </c>
      <c r="E16" s="9">
        <v>0</v>
      </c>
      <c r="F16" s="9">
        <v>0</v>
      </c>
      <c r="G16" s="9">
        <v>0</v>
      </c>
    </row>
    <row r="17" spans="1:7" ht="39" x14ac:dyDescent="0.25">
      <c r="A17" s="68"/>
      <c r="B17" s="68">
        <v>544</v>
      </c>
      <c r="C17" s="68"/>
      <c r="D17" s="69" t="s">
        <v>85</v>
      </c>
      <c r="E17" s="9">
        <v>0</v>
      </c>
      <c r="F17" s="9">
        <v>0</v>
      </c>
      <c r="G17" s="9">
        <v>0</v>
      </c>
    </row>
    <row r="18" spans="1:7" ht="26.25" x14ac:dyDescent="0.25">
      <c r="A18" s="68"/>
      <c r="B18" s="68"/>
      <c r="C18" s="70" t="s">
        <v>86</v>
      </c>
      <c r="D18" s="69" t="s">
        <v>87</v>
      </c>
      <c r="E18" s="9">
        <v>0</v>
      </c>
      <c r="F18" s="9">
        <v>0</v>
      </c>
      <c r="G18" s="9">
        <v>0</v>
      </c>
    </row>
    <row r="19" spans="1:7" ht="26.25" x14ac:dyDescent="0.25">
      <c r="A19" s="61"/>
      <c r="B19" s="61"/>
      <c r="C19" s="70" t="s">
        <v>88</v>
      </c>
      <c r="D19" s="69" t="s">
        <v>89</v>
      </c>
      <c r="E19" s="9">
        <v>0</v>
      </c>
      <c r="F19" s="9">
        <v>0</v>
      </c>
      <c r="G19" s="9">
        <v>0</v>
      </c>
    </row>
    <row r="20" spans="1:7" ht="26.25" x14ac:dyDescent="0.25">
      <c r="A20" s="68"/>
      <c r="B20" s="68"/>
      <c r="C20" s="70" t="s">
        <v>90</v>
      </c>
      <c r="D20" s="69" t="s">
        <v>91</v>
      </c>
      <c r="E20" s="9">
        <v>0</v>
      </c>
      <c r="F20" s="9">
        <v>0</v>
      </c>
      <c r="G20" s="9">
        <v>0</v>
      </c>
    </row>
    <row r="21" spans="1:7" ht="26.25" x14ac:dyDescent="0.25">
      <c r="A21" s="9"/>
      <c r="B21" s="9"/>
      <c r="C21" s="70" t="s">
        <v>92</v>
      </c>
      <c r="D21" s="69" t="s">
        <v>93</v>
      </c>
      <c r="E21" s="9">
        <v>0</v>
      </c>
      <c r="F21" s="9">
        <v>0</v>
      </c>
      <c r="G21" s="9">
        <v>0</v>
      </c>
    </row>
    <row r="22" spans="1:7" ht="26.25" x14ac:dyDescent="0.25">
      <c r="A22" s="9"/>
      <c r="B22" s="9"/>
      <c r="C22" s="70" t="s">
        <v>94</v>
      </c>
      <c r="D22" s="69" t="s">
        <v>95</v>
      </c>
      <c r="E22" s="9">
        <v>0</v>
      </c>
      <c r="F22" s="9">
        <v>0</v>
      </c>
      <c r="G22" s="9">
        <v>0</v>
      </c>
    </row>
    <row r="23" spans="1:7" ht="26.25" x14ac:dyDescent="0.25">
      <c r="A23" s="9"/>
      <c r="B23" s="9"/>
      <c r="C23" s="70" t="s">
        <v>96</v>
      </c>
      <c r="D23" s="69" t="s">
        <v>97</v>
      </c>
      <c r="E23" s="9">
        <v>0</v>
      </c>
      <c r="F23" s="9">
        <v>0</v>
      </c>
      <c r="G23" s="9">
        <v>0</v>
      </c>
    </row>
  </sheetData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G11"/>
  <sheetViews>
    <sheetView workbookViewId="0">
      <selection activeCell="E19" sqref="E19"/>
    </sheetView>
  </sheetViews>
  <sheetFormatPr defaultRowHeight="15" x14ac:dyDescent="0.25"/>
  <cols>
    <col min="1" max="1" width="5" customWidth="1"/>
    <col min="2" max="2" width="5.5703125" customWidth="1"/>
    <col min="3" max="3" width="5.28515625" customWidth="1"/>
    <col min="4" max="4" width="44.7109375" customWidth="1"/>
    <col min="5" max="5" width="9.7109375" customWidth="1"/>
    <col min="6" max="6" width="10.5703125" customWidth="1"/>
    <col min="7" max="7" width="10.85546875" customWidth="1"/>
  </cols>
  <sheetData>
    <row r="2" spans="1:7" s="40" customFormat="1" x14ac:dyDescent="0.25">
      <c r="B2" s="40" t="s">
        <v>70</v>
      </c>
    </row>
    <row r="3" spans="1:7" x14ac:dyDescent="0.25">
      <c r="B3" s="40" t="s">
        <v>105</v>
      </c>
      <c r="C3" s="40"/>
      <c r="D3" s="40"/>
    </row>
    <row r="5" spans="1:7" ht="30" customHeight="1" x14ac:dyDescent="0.25">
      <c r="A5" s="71" t="s">
        <v>98</v>
      </c>
      <c r="B5" s="59" t="s">
        <v>99</v>
      </c>
      <c r="C5" s="59" t="s">
        <v>100</v>
      </c>
      <c r="D5" s="59" t="s">
        <v>72</v>
      </c>
      <c r="E5" s="59" t="s">
        <v>129</v>
      </c>
      <c r="F5" s="59" t="s">
        <v>14</v>
      </c>
      <c r="G5" s="59" t="s">
        <v>131</v>
      </c>
    </row>
    <row r="6" spans="1:7" x14ac:dyDescent="0.25">
      <c r="A6" s="60">
        <v>8</v>
      </c>
      <c r="B6" s="60"/>
      <c r="C6" s="60"/>
      <c r="D6" s="60" t="s">
        <v>73</v>
      </c>
      <c r="E6" s="9">
        <v>0</v>
      </c>
      <c r="F6" s="9">
        <v>0</v>
      </c>
      <c r="G6" s="9">
        <v>0</v>
      </c>
    </row>
    <row r="7" spans="1:7" x14ac:dyDescent="0.25">
      <c r="A7" s="60"/>
      <c r="B7" s="61">
        <v>84</v>
      </c>
      <c r="C7" s="61"/>
      <c r="D7" s="61" t="s">
        <v>74</v>
      </c>
      <c r="E7" s="9">
        <v>0</v>
      </c>
      <c r="F7" s="9">
        <v>0</v>
      </c>
      <c r="G7" s="9">
        <v>0</v>
      </c>
    </row>
    <row r="8" spans="1:7" x14ac:dyDescent="0.25">
      <c r="A8" s="72"/>
      <c r="B8" s="72"/>
      <c r="C8" s="73">
        <v>8</v>
      </c>
      <c r="D8" s="74" t="s">
        <v>101</v>
      </c>
      <c r="E8" s="9">
        <v>0</v>
      </c>
      <c r="F8" s="9">
        <v>0</v>
      </c>
      <c r="G8" s="9">
        <v>0</v>
      </c>
    </row>
    <row r="9" spans="1:7" x14ac:dyDescent="0.25">
      <c r="A9" s="75">
        <v>5</v>
      </c>
      <c r="B9" s="66"/>
      <c r="C9" s="66"/>
      <c r="D9" s="67" t="s">
        <v>83</v>
      </c>
      <c r="E9" s="9">
        <v>0</v>
      </c>
      <c r="F9" s="9">
        <v>0</v>
      </c>
      <c r="G9" s="9">
        <v>0</v>
      </c>
    </row>
    <row r="10" spans="1:7" ht="25.5" x14ac:dyDescent="0.25">
      <c r="A10" s="61"/>
      <c r="B10" s="61">
        <v>54</v>
      </c>
      <c r="C10" s="61"/>
      <c r="D10" s="76" t="s">
        <v>102</v>
      </c>
      <c r="E10" s="9">
        <v>0</v>
      </c>
      <c r="F10" s="9">
        <v>0</v>
      </c>
      <c r="G10" s="9">
        <v>0</v>
      </c>
    </row>
    <row r="11" spans="1:7" x14ac:dyDescent="0.25">
      <c r="A11" s="61"/>
      <c r="B11" s="61"/>
      <c r="C11" s="73">
        <v>8</v>
      </c>
      <c r="D11" s="77" t="s">
        <v>101</v>
      </c>
      <c r="E11" s="9">
        <v>0</v>
      </c>
      <c r="F11" s="9">
        <v>0</v>
      </c>
      <c r="G11" s="9">
        <v>0</v>
      </c>
    </row>
  </sheetData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F118"/>
  <sheetViews>
    <sheetView workbookViewId="0">
      <selection activeCell="I15" sqref="I15"/>
    </sheetView>
  </sheetViews>
  <sheetFormatPr defaultRowHeight="15" x14ac:dyDescent="0.25"/>
  <cols>
    <col min="1" max="1" width="37.28515625" customWidth="1"/>
    <col min="2" max="2" width="15.42578125" customWidth="1"/>
    <col min="3" max="3" width="13.7109375" customWidth="1"/>
    <col min="4" max="4" width="17.85546875" customWidth="1"/>
    <col min="5" max="5" width="10.5703125" customWidth="1"/>
  </cols>
  <sheetData>
    <row r="2" spans="1:5" x14ac:dyDescent="0.25">
      <c r="B2" s="40" t="s">
        <v>106</v>
      </c>
    </row>
    <row r="3" spans="1:5" ht="15.75" thickBot="1" x14ac:dyDescent="0.3"/>
    <row r="4" spans="1:5" ht="15.75" thickBot="1" x14ac:dyDescent="0.3">
      <c r="A4" s="78" t="s">
        <v>0</v>
      </c>
      <c r="B4" s="78" t="s">
        <v>129</v>
      </c>
      <c r="C4" s="78" t="s">
        <v>14</v>
      </c>
      <c r="D4" s="78" t="s">
        <v>130</v>
      </c>
      <c r="E4" s="78"/>
    </row>
    <row r="5" spans="1:5" x14ac:dyDescent="0.25">
      <c r="A5" s="79" t="s">
        <v>43</v>
      </c>
      <c r="B5" s="80">
        <v>1527872</v>
      </c>
      <c r="C5" s="80">
        <v>289226.5</v>
      </c>
      <c r="D5" s="80">
        <v>1817098.5</v>
      </c>
      <c r="E5" s="80">
        <f>SUM(D5/B5*100)</f>
        <v>118.93002162484817</v>
      </c>
    </row>
    <row r="6" spans="1:5" ht="26.25" x14ac:dyDescent="0.25">
      <c r="A6" s="81" t="s">
        <v>108</v>
      </c>
      <c r="B6" s="82">
        <v>1527872</v>
      </c>
      <c r="C6" s="82">
        <v>289226.5</v>
      </c>
      <c r="D6" s="82">
        <v>1817098.5</v>
      </c>
      <c r="E6" s="82">
        <f t="shared" ref="E6:E69" si="0">SUM(D6/B6*100)</f>
        <v>118.93002162484817</v>
      </c>
    </row>
    <row r="7" spans="1:5" x14ac:dyDescent="0.25">
      <c r="A7" s="83" t="s">
        <v>109</v>
      </c>
      <c r="B7" s="84">
        <v>1527872</v>
      </c>
      <c r="C7" s="84">
        <f>SUM(C8+C25+C36+C103+C109)</f>
        <v>289226.5</v>
      </c>
      <c r="D7" s="84">
        <f>SUM(D8+D25+D36+D103+D109)</f>
        <v>1817098.5</v>
      </c>
      <c r="E7" s="84">
        <f t="shared" si="0"/>
        <v>118.93002162484817</v>
      </c>
    </row>
    <row r="8" spans="1:5" ht="26.25" x14ac:dyDescent="0.25">
      <c r="A8" s="85" t="s">
        <v>110</v>
      </c>
      <c r="B8" s="86">
        <v>129180</v>
      </c>
      <c r="C8" s="86">
        <v>-1160</v>
      </c>
      <c r="D8" s="86">
        <v>128020</v>
      </c>
      <c r="E8" s="86">
        <f t="shared" si="0"/>
        <v>99.102028177736486</v>
      </c>
    </row>
    <row r="9" spans="1:5" ht="26.25" x14ac:dyDescent="0.25">
      <c r="A9" s="88" t="s">
        <v>111</v>
      </c>
      <c r="B9" s="89">
        <v>39180</v>
      </c>
      <c r="C9" s="90">
        <v>840</v>
      </c>
      <c r="D9" s="89">
        <v>40020</v>
      </c>
      <c r="E9" s="89">
        <f t="shared" si="0"/>
        <v>102.14395099540583</v>
      </c>
    </row>
    <row r="10" spans="1:5" ht="26.25" x14ac:dyDescent="0.25">
      <c r="A10" s="91" t="s">
        <v>68</v>
      </c>
      <c r="B10" s="92">
        <v>39180</v>
      </c>
      <c r="C10" s="93">
        <v>840</v>
      </c>
      <c r="D10" s="92">
        <v>40020</v>
      </c>
      <c r="E10" s="92">
        <f t="shared" si="0"/>
        <v>102.14395099540583</v>
      </c>
    </row>
    <row r="11" spans="1:5" x14ac:dyDescent="0.25">
      <c r="A11" s="94" t="s">
        <v>46</v>
      </c>
      <c r="B11" s="95">
        <v>39180</v>
      </c>
      <c r="C11" s="96">
        <v>840</v>
      </c>
      <c r="D11" s="95">
        <v>40020</v>
      </c>
      <c r="E11" s="95">
        <f t="shared" si="0"/>
        <v>102.14395099540583</v>
      </c>
    </row>
    <row r="12" spans="1:5" x14ac:dyDescent="0.25">
      <c r="A12" s="97" t="s">
        <v>6</v>
      </c>
      <c r="B12" s="98">
        <v>39180</v>
      </c>
      <c r="C12" s="99">
        <v>840</v>
      </c>
      <c r="D12" s="98">
        <v>40020</v>
      </c>
      <c r="E12" s="98">
        <f t="shared" si="0"/>
        <v>102.14395099540583</v>
      </c>
    </row>
    <row r="13" spans="1:5" x14ac:dyDescent="0.25">
      <c r="A13" s="91" t="s">
        <v>35</v>
      </c>
      <c r="B13" s="92">
        <v>38600</v>
      </c>
      <c r="C13" s="93">
        <v>900</v>
      </c>
      <c r="D13" s="92">
        <v>39500</v>
      </c>
      <c r="E13" s="92">
        <f t="shared" si="0"/>
        <v>102.33160621761658</v>
      </c>
    </row>
    <row r="14" spans="1:5" x14ac:dyDescent="0.25">
      <c r="A14" s="91" t="s">
        <v>36</v>
      </c>
      <c r="B14" s="93">
        <v>580</v>
      </c>
      <c r="C14" s="93">
        <v>-60</v>
      </c>
      <c r="D14" s="93">
        <v>520</v>
      </c>
      <c r="E14" s="107">
        <f t="shared" si="0"/>
        <v>89.65517241379311</v>
      </c>
    </row>
    <row r="15" spans="1:5" ht="39" x14ac:dyDescent="0.25">
      <c r="A15" s="88" t="s">
        <v>112</v>
      </c>
      <c r="B15" s="89">
        <v>87000</v>
      </c>
      <c r="C15" s="89">
        <v>-2000</v>
      </c>
      <c r="D15" s="89">
        <v>85000</v>
      </c>
      <c r="E15" s="89">
        <f t="shared" si="0"/>
        <v>97.701149425287355</v>
      </c>
    </row>
    <row r="16" spans="1:5" ht="26.25" x14ac:dyDescent="0.25">
      <c r="A16" s="91" t="s">
        <v>68</v>
      </c>
      <c r="B16" s="92">
        <v>87000</v>
      </c>
      <c r="C16" s="92">
        <v>-2000</v>
      </c>
      <c r="D16" s="92">
        <v>85000</v>
      </c>
      <c r="E16" s="92">
        <f t="shared" si="0"/>
        <v>97.701149425287355</v>
      </c>
    </row>
    <row r="17" spans="1:5" x14ac:dyDescent="0.25">
      <c r="A17" s="94" t="s">
        <v>46</v>
      </c>
      <c r="B17" s="95">
        <v>87000</v>
      </c>
      <c r="C17" s="95">
        <v>-2000</v>
      </c>
      <c r="D17" s="95">
        <v>85000</v>
      </c>
      <c r="E17" s="95">
        <f t="shared" si="0"/>
        <v>97.701149425287355</v>
      </c>
    </row>
    <row r="18" spans="1:5" x14ac:dyDescent="0.25">
      <c r="A18" s="97" t="s">
        <v>6</v>
      </c>
      <c r="B18" s="98">
        <v>87000</v>
      </c>
      <c r="C18" s="98">
        <v>-2000</v>
      </c>
      <c r="D18" s="98">
        <v>85000</v>
      </c>
      <c r="E18" s="98">
        <f t="shared" si="0"/>
        <v>97.701149425287355</v>
      </c>
    </row>
    <row r="19" spans="1:5" x14ac:dyDescent="0.25">
      <c r="A19" s="91" t="s">
        <v>35</v>
      </c>
      <c r="B19" s="92">
        <v>87000</v>
      </c>
      <c r="C19" s="92">
        <v>-2000</v>
      </c>
      <c r="D19" s="92">
        <v>85000</v>
      </c>
      <c r="E19" s="92">
        <f t="shared" si="0"/>
        <v>97.701149425287355</v>
      </c>
    </row>
    <row r="20" spans="1:5" x14ac:dyDescent="0.25">
      <c r="A20" s="88" t="s">
        <v>113</v>
      </c>
      <c r="B20" s="89">
        <v>3000</v>
      </c>
      <c r="C20" s="90">
        <v>0</v>
      </c>
      <c r="D20" s="89">
        <v>3000</v>
      </c>
      <c r="E20" s="89">
        <f t="shared" si="0"/>
        <v>100</v>
      </c>
    </row>
    <row r="21" spans="1:5" ht="26.25" x14ac:dyDescent="0.25">
      <c r="A21" s="91" t="s">
        <v>68</v>
      </c>
      <c r="B21" s="92">
        <v>3000</v>
      </c>
      <c r="C21" s="93">
        <v>0</v>
      </c>
      <c r="D21" s="92">
        <v>3000</v>
      </c>
      <c r="E21" s="92">
        <f t="shared" si="0"/>
        <v>100</v>
      </c>
    </row>
    <row r="22" spans="1:5" x14ac:dyDescent="0.25">
      <c r="A22" s="94" t="s">
        <v>46</v>
      </c>
      <c r="B22" s="95">
        <v>3000</v>
      </c>
      <c r="C22" s="96">
        <v>0</v>
      </c>
      <c r="D22" s="95">
        <v>3000</v>
      </c>
      <c r="E22" s="95">
        <f t="shared" si="0"/>
        <v>100</v>
      </c>
    </row>
    <row r="23" spans="1:5" x14ac:dyDescent="0.25">
      <c r="A23" s="97" t="s">
        <v>6</v>
      </c>
      <c r="B23" s="98">
        <v>3000</v>
      </c>
      <c r="C23" s="99">
        <v>0</v>
      </c>
      <c r="D23" s="98">
        <v>3000</v>
      </c>
      <c r="E23" s="98">
        <f t="shared" si="0"/>
        <v>100</v>
      </c>
    </row>
    <row r="24" spans="1:5" x14ac:dyDescent="0.25">
      <c r="A24" s="91" t="s">
        <v>35</v>
      </c>
      <c r="B24" s="92">
        <v>3000</v>
      </c>
      <c r="C24" s="93">
        <v>0</v>
      </c>
      <c r="D24" s="92">
        <v>3000</v>
      </c>
      <c r="E24" s="92">
        <f t="shared" si="0"/>
        <v>100</v>
      </c>
    </row>
    <row r="25" spans="1:5" ht="26.25" x14ac:dyDescent="0.25">
      <c r="A25" s="85" t="s">
        <v>114</v>
      </c>
      <c r="B25" s="86">
        <v>14000</v>
      </c>
      <c r="C25" s="86">
        <v>6000</v>
      </c>
      <c r="D25" s="86">
        <v>20000</v>
      </c>
      <c r="E25" s="86">
        <f t="shared" si="0"/>
        <v>142.85714285714286</v>
      </c>
    </row>
    <row r="26" spans="1:5" ht="26.25" x14ac:dyDescent="0.25">
      <c r="A26" s="88" t="s">
        <v>115</v>
      </c>
      <c r="B26" s="89">
        <v>14000</v>
      </c>
      <c r="C26" s="89">
        <v>6000</v>
      </c>
      <c r="D26" s="89">
        <v>20000</v>
      </c>
      <c r="E26" s="89">
        <f t="shared" si="0"/>
        <v>142.85714285714286</v>
      </c>
    </row>
    <row r="27" spans="1:5" ht="26.25" x14ac:dyDescent="0.25">
      <c r="A27" s="91" t="s">
        <v>69</v>
      </c>
      <c r="B27" s="92">
        <v>14000</v>
      </c>
      <c r="C27" s="92">
        <v>6000</v>
      </c>
      <c r="D27" s="92">
        <v>20000</v>
      </c>
      <c r="E27" s="92">
        <f t="shared" si="0"/>
        <v>142.85714285714286</v>
      </c>
    </row>
    <row r="28" spans="1:5" x14ac:dyDescent="0.25">
      <c r="A28" s="94" t="s">
        <v>45</v>
      </c>
      <c r="B28" s="95">
        <v>14000</v>
      </c>
      <c r="C28" s="95">
        <v>6000</v>
      </c>
      <c r="D28" s="95">
        <v>20000</v>
      </c>
      <c r="E28" s="95">
        <f t="shared" si="0"/>
        <v>142.85714285714286</v>
      </c>
    </row>
    <row r="29" spans="1:5" x14ac:dyDescent="0.25">
      <c r="A29" s="97" t="s">
        <v>6</v>
      </c>
      <c r="B29" s="98">
        <v>10700</v>
      </c>
      <c r="C29" s="99">
        <v>200</v>
      </c>
      <c r="D29" s="98">
        <v>10900</v>
      </c>
      <c r="E29" s="98">
        <f t="shared" si="0"/>
        <v>101.86915887850468</v>
      </c>
    </row>
    <row r="30" spans="1:5" x14ac:dyDescent="0.25">
      <c r="A30" s="91" t="s">
        <v>34</v>
      </c>
      <c r="B30" s="92">
        <v>1200</v>
      </c>
      <c r="C30" s="93">
        <v>-200</v>
      </c>
      <c r="D30" s="92">
        <v>1000</v>
      </c>
      <c r="E30" s="92">
        <f t="shared" si="0"/>
        <v>83.333333333333343</v>
      </c>
    </row>
    <row r="31" spans="1:5" x14ac:dyDescent="0.25">
      <c r="A31" s="91" t="s">
        <v>35</v>
      </c>
      <c r="B31" s="92">
        <v>8400</v>
      </c>
      <c r="C31" s="93">
        <v>400</v>
      </c>
      <c r="D31" s="92">
        <v>8800</v>
      </c>
      <c r="E31" s="92">
        <f t="shared" si="0"/>
        <v>104.76190476190477</v>
      </c>
    </row>
    <row r="32" spans="1:5" x14ac:dyDescent="0.25">
      <c r="A32" s="91" t="s">
        <v>36</v>
      </c>
      <c r="B32" s="93">
        <v>100</v>
      </c>
      <c r="C32" s="93">
        <v>0</v>
      </c>
      <c r="D32" s="93">
        <v>100</v>
      </c>
      <c r="E32" s="93">
        <f t="shared" si="0"/>
        <v>100</v>
      </c>
    </row>
    <row r="33" spans="1:5" ht="26.25" x14ac:dyDescent="0.25">
      <c r="A33" s="91" t="s">
        <v>37</v>
      </c>
      <c r="B33" s="92">
        <v>1000</v>
      </c>
      <c r="C33" s="93">
        <v>0</v>
      </c>
      <c r="D33" s="92">
        <v>1000</v>
      </c>
      <c r="E33" s="92">
        <f t="shared" si="0"/>
        <v>100</v>
      </c>
    </row>
    <row r="34" spans="1:5" ht="26.25" x14ac:dyDescent="0.25">
      <c r="A34" s="97" t="s">
        <v>7</v>
      </c>
      <c r="B34" s="98">
        <v>3300</v>
      </c>
      <c r="C34" s="98">
        <v>5800</v>
      </c>
      <c r="D34" s="98">
        <v>9100</v>
      </c>
      <c r="E34" s="98">
        <f t="shared" si="0"/>
        <v>275.75757575757575</v>
      </c>
    </row>
    <row r="35" spans="1:5" ht="26.25" x14ac:dyDescent="0.25">
      <c r="A35" s="91" t="s">
        <v>38</v>
      </c>
      <c r="B35" s="92">
        <v>3300</v>
      </c>
      <c r="C35" s="92">
        <v>5800</v>
      </c>
      <c r="D35" s="92">
        <v>9100</v>
      </c>
      <c r="E35" s="92">
        <f t="shared" si="0"/>
        <v>275.75757575757575</v>
      </c>
    </row>
    <row r="36" spans="1:5" ht="26.25" x14ac:dyDescent="0.25">
      <c r="A36" s="85" t="s">
        <v>116</v>
      </c>
      <c r="B36" s="86">
        <v>141692</v>
      </c>
      <c r="C36" s="86">
        <f>SUM(C37+C45+C53+C63+C70+C82+C89+C97)</f>
        <v>21386.5</v>
      </c>
      <c r="D36" s="86">
        <f>SUM(D37+D45+D53+D63+D70+D82+D89+D97)</f>
        <v>163078.5</v>
      </c>
      <c r="E36" s="86">
        <f t="shared" si="0"/>
        <v>115.09365384072497</v>
      </c>
    </row>
    <row r="37" spans="1:5" x14ac:dyDescent="0.25">
      <c r="A37" s="88" t="s">
        <v>117</v>
      </c>
      <c r="B37" s="90">
        <v>266</v>
      </c>
      <c r="C37" s="89">
        <v>3663</v>
      </c>
      <c r="D37" s="89">
        <v>3929</v>
      </c>
      <c r="E37" s="89">
        <f t="shared" si="0"/>
        <v>1477.0676691729323</v>
      </c>
    </row>
    <row r="38" spans="1:5" ht="26.25" x14ac:dyDescent="0.25">
      <c r="A38" s="91" t="s">
        <v>69</v>
      </c>
      <c r="B38" s="93">
        <v>266</v>
      </c>
      <c r="C38" s="92">
        <v>3663</v>
      </c>
      <c r="D38" s="92">
        <v>3929</v>
      </c>
      <c r="E38" s="92">
        <f t="shared" si="0"/>
        <v>1477.0676691729323</v>
      </c>
    </row>
    <row r="39" spans="1:5" x14ac:dyDescent="0.25">
      <c r="A39" s="94" t="s">
        <v>44</v>
      </c>
      <c r="B39" s="96">
        <v>266</v>
      </c>
      <c r="C39" s="95">
        <v>3663</v>
      </c>
      <c r="D39" s="95">
        <v>3929</v>
      </c>
      <c r="E39" s="95">
        <f t="shared" si="0"/>
        <v>1477.0676691729323</v>
      </c>
    </row>
    <row r="40" spans="1:5" x14ac:dyDescent="0.25">
      <c r="A40" s="97" t="s">
        <v>6</v>
      </c>
      <c r="B40" s="99">
        <v>266</v>
      </c>
      <c r="C40" s="99">
        <v>0</v>
      </c>
      <c r="D40" s="99">
        <v>266</v>
      </c>
      <c r="E40" s="99">
        <f t="shared" si="0"/>
        <v>100</v>
      </c>
    </row>
    <row r="41" spans="1:5" x14ac:dyDescent="0.25">
      <c r="A41" s="91" t="s">
        <v>35</v>
      </c>
      <c r="B41" s="93">
        <v>266</v>
      </c>
      <c r="C41" s="93">
        <v>0</v>
      </c>
      <c r="D41" s="93">
        <v>266</v>
      </c>
      <c r="E41" s="93">
        <f t="shared" si="0"/>
        <v>100</v>
      </c>
    </row>
    <row r="42" spans="1:5" ht="26.25" x14ac:dyDescent="0.25">
      <c r="A42" s="97" t="s">
        <v>7</v>
      </c>
      <c r="B42" s="99">
        <v>0</v>
      </c>
      <c r="C42" s="98">
        <v>3663</v>
      </c>
      <c r="D42" s="98">
        <v>3663</v>
      </c>
      <c r="E42" s="98"/>
    </row>
    <row r="43" spans="1:5" ht="26.25" x14ac:dyDescent="0.25">
      <c r="A43" s="91" t="s">
        <v>38</v>
      </c>
      <c r="B43" s="93">
        <v>0</v>
      </c>
      <c r="C43" s="93">
        <v>663</v>
      </c>
      <c r="D43" s="93">
        <v>663</v>
      </c>
      <c r="E43" s="93"/>
    </row>
    <row r="44" spans="1:5" ht="26.25" x14ac:dyDescent="0.25">
      <c r="A44" s="91" t="s">
        <v>39</v>
      </c>
      <c r="B44" s="93">
        <v>0</v>
      </c>
      <c r="C44" s="92">
        <v>3000</v>
      </c>
      <c r="D44" s="92">
        <v>3000</v>
      </c>
      <c r="E44" s="92"/>
    </row>
    <row r="45" spans="1:5" ht="39" x14ac:dyDescent="0.25">
      <c r="A45" s="88" t="s">
        <v>118</v>
      </c>
      <c r="B45" s="89">
        <v>31070</v>
      </c>
      <c r="C45" s="90">
        <v>0</v>
      </c>
      <c r="D45" s="89">
        <v>31070</v>
      </c>
      <c r="E45" s="89">
        <f t="shared" si="0"/>
        <v>100</v>
      </c>
    </row>
    <row r="46" spans="1:5" ht="26.25" x14ac:dyDescent="0.25">
      <c r="A46" s="91" t="s">
        <v>69</v>
      </c>
      <c r="B46" s="92">
        <v>31070</v>
      </c>
      <c r="C46" s="93">
        <v>0</v>
      </c>
      <c r="D46" s="92">
        <v>31070</v>
      </c>
      <c r="E46" s="92">
        <f t="shared" si="0"/>
        <v>100</v>
      </c>
    </row>
    <row r="47" spans="1:5" ht="26.25" x14ac:dyDescent="0.25">
      <c r="A47" s="100" t="s">
        <v>62</v>
      </c>
      <c r="B47" s="98">
        <v>31070</v>
      </c>
      <c r="C47" s="97"/>
      <c r="D47" s="98">
        <v>31070</v>
      </c>
      <c r="E47" s="98">
        <f t="shared" si="0"/>
        <v>100</v>
      </c>
    </row>
    <row r="48" spans="1:5" ht="26.25" x14ac:dyDescent="0.25">
      <c r="A48" s="100" t="s">
        <v>63</v>
      </c>
      <c r="B48" s="98">
        <v>31070</v>
      </c>
      <c r="C48" s="97"/>
      <c r="D48" s="98">
        <v>31070</v>
      </c>
      <c r="E48" s="98">
        <f t="shared" si="0"/>
        <v>100</v>
      </c>
    </row>
    <row r="49" spans="1:5" ht="39" x14ac:dyDescent="0.25">
      <c r="A49" s="94" t="s">
        <v>64</v>
      </c>
      <c r="B49" s="95">
        <v>31070</v>
      </c>
      <c r="C49" s="96">
        <v>0</v>
      </c>
      <c r="D49" s="95">
        <v>31070</v>
      </c>
      <c r="E49" s="95">
        <f t="shared" si="0"/>
        <v>100</v>
      </c>
    </row>
    <row r="50" spans="1:5" ht="26.25" x14ac:dyDescent="0.25">
      <c r="A50" s="97" t="s">
        <v>7</v>
      </c>
      <c r="B50" s="98">
        <v>31070</v>
      </c>
      <c r="C50" s="99">
        <v>0</v>
      </c>
      <c r="D50" s="98">
        <v>31070</v>
      </c>
      <c r="E50" s="98">
        <f t="shared" si="0"/>
        <v>100</v>
      </c>
    </row>
    <row r="51" spans="1:5" ht="26.25" x14ac:dyDescent="0.25">
      <c r="A51" s="91" t="s">
        <v>38</v>
      </c>
      <c r="B51" s="93">
        <v>160</v>
      </c>
      <c r="C51" s="93">
        <v>0.32</v>
      </c>
      <c r="D51" s="93">
        <v>160.32</v>
      </c>
      <c r="E51" s="93">
        <f t="shared" si="0"/>
        <v>100.2</v>
      </c>
    </row>
    <row r="52" spans="1:5" ht="26.25" x14ac:dyDescent="0.25">
      <c r="A52" s="91" t="s">
        <v>39</v>
      </c>
      <c r="B52" s="92">
        <v>30910</v>
      </c>
      <c r="C52" s="93">
        <v>-0.32</v>
      </c>
      <c r="D52" s="92">
        <v>30909.68</v>
      </c>
      <c r="E52" s="92">
        <f t="shared" si="0"/>
        <v>99.998964736331288</v>
      </c>
    </row>
    <row r="53" spans="1:5" ht="26.25" x14ac:dyDescent="0.25">
      <c r="A53" s="88" t="s">
        <v>119</v>
      </c>
      <c r="B53" s="89">
        <v>10000</v>
      </c>
      <c r="C53" s="90">
        <v>0</v>
      </c>
      <c r="D53" s="89">
        <v>10000</v>
      </c>
      <c r="E53" s="89">
        <f t="shared" si="0"/>
        <v>100</v>
      </c>
    </row>
    <row r="54" spans="1:5" ht="26.25" x14ac:dyDescent="0.25">
      <c r="A54" s="91" t="s">
        <v>69</v>
      </c>
      <c r="B54" s="92">
        <v>10000</v>
      </c>
      <c r="C54" s="93">
        <v>0</v>
      </c>
      <c r="D54" s="92">
        <v>10000</v>
      </c>
      <c r="E54" s="92">
        <f t="shared" si="0"/>
        <v>100</v>
      </c>
    </row>
    <row r="55" spans="1:5" x14ac:dyDescent="0.25">
      <c r="A55" s="100" t="s">
        <v>59</v>
      </c>
      <c r="B55" s="98">
        <v>10000</v>
      </c>
      <c r="C55" s="97"/>
      <c r="D55" s="98">
        <v>10000</v>
      </c>
      <c r="E55" s="98">
        <f t="shared" si="0"/>
        <v>100</v>
      </c>
    </row>
    <row r="56" spans="1:5" x14ac:dyDescent="0.25">
      <c r="A56" s="100" t="s">
        <v>60</v>
      </c>
      <c r="B56" s="98">
        <v>10000</v>
      </c>
      <c r="C56" s="97"/>
      <c r="D56" s="98">
        <v>10000</v>
      </c>
      <c r="E56" s="98">
        <f t="shared" si="0"/>
        <v>100</v>
      </c>
    </row>
    <row r="57" spans="1:5" x14ac:dyDescent="0.25">
      <c r="A57" s="94" t="s">
        <v>61</v>
      </c>
      <c r="B57" s="95">
        <v>10000</v>
      </c>
      <c r="C57" s="96">
        <v>0</v>
      </c>
      <c r="D57" s="95">
        <v>10000</v>
      </c>
      <c r="E57" s="95">
        <f t="shared" si="0"/>
        <v>100</v>
      </c>
    </row>
    <row r="58" spans="1:5" x14ac:dyDescent="0.25">
      <c r="A58" s="97" t="s">
        <v>6</v>
      </c>
      <c r="B58" s="98">
        <v>6300</v>
      </c>
      <c r="C58" s="99">
        <v>0</v>
      </c>
      <c r="D58" s="98">
        <v>6300</v>
      </c>
      <c r="E58" s="98">
        <f t="shared" si="0"/>
        <v>100</v>
      </c>
    </row>
    <row r="59" spans="1:5" x14ac:dyDescent="0.25">
      <c r="A59" s="91" t="s">
        <v>35</v>
      </c>
      <c r="B59" s="92">
        <v>5300</v>
      </c>
      <c r="C59" s="93">
        <v>0</v>
      </c>
      <c r="D59" s="92">
        <v>5300</v>
      </c>
      <c r="E59" s="92">
        <f t="shared" si="0"/>
        <v>100</v>
      </c>
    </row>
    <row r="60" spans="1:5" ht="26.25" x14ac:dyDescent="0.25">
      <c r="A60" s="91" t="s">
        <v>37</v>
      </c>
      <c r="B60" s="92">
        <v>1000</v>
      </c>
      <c r="C60" s="93">
        <v>0</v>
      </c>
      <c r="D60" s="92">
        <v>1000</v>
      </c>
      <c r="E60" s="92">
        <f t="shared" si="0"/>
        <v>100</v>
      </c>
    </row>
    <row r="61" spans="1:5" ht="26.25" x14ac:dyDescent="0.25">
      <c r="A61" s="97" t="s">
        <v>7</v>
      </c>
      <c r="B61" s="98">
        <v>3700</v>
      </c>
      <c r="C61" s="99">
        <v>0</v>
      </c>
      <c r="D61" s="98">
        <v>3700</v>
      </c>
      <c r="E61" s="98">
        <f t="shared" si="0"/>
        <v>100</v>
      </c>
    </row>
    <row r="62" spans="1:5" ht="26.25" x14ac:dyDescent="0.25">
      <c r="A62" s="91" t="s">
        <v>38</v>
      </c>
      <c r="B62" s="92">
        <v>3700</v>
      </c>
      <c r="C62" s="93">
        <v>0</v>
      </c>
      <c r="D62" s="92">
        <v>3700</v>
      </c>
      <c r="E62" s="92">
        <f t="shared" si="0"/>
        <v>100</v>
      </c>
    </row>
    <row r="63" spans="1:5" ht="26.25" x14ac:dyDescent="0.25">
      <c r="A63" s="88" t="s">
        <v>120</v>
      </c>
      <c r="B63" s="89">
        <v>7800</v>
      </c>
      <c r="C63" s="90">
        <v>200</v>
      </c>
      <c r="D63" s="89">
        <v>8000</v>
      </c>
      <c r="E63" s="89">
        <f t="shared" si="0"/>
        <v>102.56410256410255</v>
      </c>
    </row>
    <row r="64" spans="1:5" ht="26.25" x14ac:dyDescent="0.25">
      <c r="A64" s="91" t="s">
        <v>69</v>
      </c>
      <c r="B64" s="92">
        <v>7800</v>
      </c>
      <c r="C64" s="93">
        <v>200</v>
      </c>
      <c r="D64" s="92">
        <v>8000</v>
      </c>
      <c r="E64" s="92">
        <f t="shared" si="0"/>
        <v>102.56410256410255</v>
      </c>
    </row>
    <row r="65" spans="1:6" ht="26.25" x14ac:dyDescent="0.25">
      <c r="A65" s="100" t="s">
        <v>51</v>
      </c>
      <c r="B65" s="98">
        <v>7800</v>
      </c>
      <c r="C65" s="99">
        <v>200</v>
      </c>
      <c r="D65" s="98">
        <v>8000</v>
      </c>
      <c r="E65" s="98">
        <f t="shared" si="0"/>
        <v>102.56410256410255</v>
      </c>
    </row>
    <row r="66" spans="1:6" ht="26.25" x14ac:dyDescent="0.25">
      <c r="A66" s="94" t="s">
        <v>52</v>
      </c>
      <c r="B66" s="95">
        <v>7800</v>
      </c>
      <c r="C66" s="96">
        <v>200</v>
      </c>
      <c r="D66" s="95">
        <v>8000</v>
      </c>
      <c r="E66" s="95">
        <f t="shared" si="0"/>
        <v>102.56410256410255</v>
      </c>
    </row>
    <row r="67" spans="1:6" x14ac:dyDescent="0.25">
      <c r="A67" s="97" t="s">
        <v>6</v>
      </c>
      <c r="B67" s="98">
        <v>7800</v>
      </c>
      <c r="C67" s="99">
        <v>200</v>
      </c>
      <c r="D67" s="98">
        <v>8000</v>
      </c>
      <c r="E67" s="98">
        <f t="shared" si="0"/>
        <v>102.56410256410255</v>
      </c>
    </row>
    <row r="68" spans="1:6" x14ac:dyDescent="0.25">
      <c r="A68" s="91" t="s">
        <v>35</v>
      </c>
      <c r="B68" s="92">
        <v>7600</v>
      </c>
      <c r="C68" s="93">
        <v>0</v>
      </c>
      <c r="D68" s="92">
        <v>7600</v>
      </c>
      <c r="E68" s="92">
        <f t="shared" si="0"/>
        <v>100</v>
      </c>
    </row>
    <row r="69" spans="1:6" ht="26.25" x14ac:dyDescent="0.25">
      <c r="A69" s="91" t="s">
        <v>37</v>
      </c>
      <c r="B69" s="93">
        <v>200</v>
      </c>
      <c r="C69" s="93">
        <v>200</v>
      </c>
      <c r="D69" s="93">
        <v>400</v>
      </c>
      <c r="E69" s="93">
        <f t="shared" si="0"/>
        <v>200</v>
      </c>
    </row>
    <row r="70" spans="1:6" ht="26.25" x14ac:dyDescent="0.25">
      <c r="A70" s="88" t="s">
        <v>121</v>
      </c>
      <c r="B70" s="89">
        <v>43800</v>
      </c>
      <c r="C70" s="89">
        <v>7059.5</v>
      </c>
      <c r="D70" s="89">
        <v>50859.5</v>
      </c>
      <c r="E70" s="89">
        <f t="shared" ref="E70:E118" si="1">SUM(D70/B70*100)</f>
        <v>116.11757990867579</v>
      </c>
    </row>
    <row r="71" spans="1:6" ht="26.25" x14ac:dyDescent="0.25">
      <c r="A71" s="91" t="s">
        <v>69</v>
      </c>
      <c r="B71" s="92">
        <v>43800</v>
      </c>
      <c r="C71" s="92">
        <v>7059.5</v>
      </c>
      <c r="D71" s="92">
        <v>50859.5</v>
      </c>
      <c r="E71" s="92">
        <f t="shared" si="1"/>
        <v>116.11757990867579</v>
      </c>
    </row>
    <row r="72" spans="1:6" x14ac:dyDescent="0.25">
      <c r="A72" s="100" t="s">
        <v>53</v>
      </c>
      <c r="B72" s="98">
        <v>43800</v>
      </c>
      <c r="C72" s="98">
        <v>7059.5</v>
      </c>
      <c r="D72" s="98">
        <v>50859.5</v>
      </c>
      <c r="E72" s="98">
        <f t="shared" si="1"/>
        <v>116.11757990867579</v>
      </c>
    </row>
    <row r="73" spans="1:6" ht="26.25" x14ac:dyDescent="0.25">
      <c r="A73" s="94" t="s">
        <v>54</v>
      </c>
      <c r="B73" s="95">
        <v>43800</v>
      </c>
      <c r="C73" s="95">
        <f>SUM(C74+C79)</f>
        <v>7059.5</v>
      </c>
      <c r="D73" s="95">
        <f>SUM(D74+D79)</f>
        <v>50859.5</v>
      </c>
      <c r="E73" s="95">
        <f t="shared" si="1"/>
        <v>116.11757990867579</v>
      </c>
      <c r="F73" s="118"/>
    </row>
    <row r="74" spans="1:6" x14ac:dyDescent="0.25">
      <c r="A74" s="97" t="s">
        <v>6</v>
      </c>
      <c r="B74" s="98">
        <v>6300</v>
      </c>
      <c r="C74" s="98">
        <f>SUM(C75:C78)</f>
        <v>7059.5</v>
      </c>
      <c r="D74" s="98">
        <f>SUM(D75:D78)</f>
        <v>13359.5</v>
      </c>
      <c r="E74" s="98">
        <f t="shared" si="1"/>
        <v>212.05555555555557</v>
      </c>
    </row>
    <row r="75" spans="1:6" x14ac:dyDescent="0.25">
      <c r="A75" s="91" t="s">
        <v>34</v>
      </c>
      <c r="B75" s="93">
        <v>300</v>
      </c>
      <c r="C75" s="93">
        <v>-300</v>
      </c>
      <c r="D75" s="93">
        <v>0</v>
      </c>
      <c r="E75" s="93">
        <f t="shared" si="1"/>
        <v>0</v>
      </c>
    </row>
    <row r="76" spans="1:6" x14ac:dyDescent="0.25">
      <c r="A76" s="91" t="s">
        <v>35</v>
      </c>
      <c r="B76" s="92">
        <v>5000</v>
      </c>
      <c r="C76" s="92">
        <v>6500</v>
      </c>
      <c r="D76" s="92">
        <v>11500</v>
      </c>
      <c r="E76" s="92">
        <f t="shared" si="1"/>
        <v>229.99999999999997</v>
      </c>
    </row>
    <row r="77" spans="1:6" ht="26.25" x14ac:dyDescent="0.25">
      <c r="A77" s="91" t="s">
        <v>37</v>
      </c>
      <c r="B77" s="92">
        <v>1000</v>
      </c>
      <c r="C77" s="93">
        <v>0</v>
      </c>
      <c r="D77" s="92">
        <v>1000</v>
      </c>
      <c r="E77" s="92">
        <f t="shared" si="1"/>
        <v>100</v>
      </c>
    </row>
    <row r="78" spans="1:6" s="40" customFormat="1" x14ac:dyDescent="0.25">
      <c r="A78" s="91" t="s">
        <v>144</v>
      </c>
      <c r="B78" s="92">
        <v>0</v>
      </c>
      <c r="C78" s="93">
        <v>859.5</v>
      </c>
      <c r="D78" s="92">
        <v>859.5</v>
      </c>
      <c r="E78" s="92"/>
    </row>
    <row r="79" spans="1:6" ht="26.25" x14ac:dyDescent="0.25">
      <c r="A79" s="97" t="s">
        <v>7</v>
      </c>
      <c r="B79" s="98">
        <v>37500</v>
      </c>
      <c r="C79" s="99">
        <v>0</v>
      </c>
      <c r="D79" s="98">
        <v>37500</v>
      </c>
      <c r="E79" s="98">
        <f t="shared" si="1"/>
        <v>100</v>
      </c>
    </row>
    <row r="80" spans="1:6" ht="26.25" x14ac:dyDescent="0.25">
      <c r="A80" s="91" t="s">
        <v>38</v>
      </c>
      <c r="B80" s="92">
        <v>7500</v>
      </c>
      <c r="C80" s="93">
        <v>0</v>
      </c>
      <c r="D80" s="92">
        <v>7500</v>
      </c>
      <c r="E80" s="92">
        <f t="shared" si="1"/>
        <v>100</v>
      </c>
    </row>
    <row r="81" spans="1:5" ht="26.25" x14ac:dyDescent="0.25">
      <c r="A81" s="91" t="s">
        <v>39</v>
      </c>
      <c r="B81" s="92">
        <v>30000</v>
      </c>
      <c r="C81" s="93">
        <v>0</v>
      </c>
      <c r="D81" s="92">
        <v>30000</v>
      </c>
      <c r="E81" s="92">
        <f t="shared" si="1"/>
        <v>100</v>
      </c>
    </row>
    <row r="82" spans="1:5" ht="26.25" x14ac:dyDescent="0.25">
      <c r="A82" s="88" t="s">
        <v>122</v>
      </c>
      <c r="B82" s="89">
        <v>43606</v>
      </c>
      <c r="C82" s="89">
        <v>10444</v>
      </c>
      <c r="D82" s="89">
        <v>54050</v>
      </c>
      <c r="E82" s="89">
        <f t="shared" si="1"/>
        <v>123.95083245424941</v>
      </c>
    </row>
    <row r="83" spans="1:5" ht="26.25" x14ac:dyDescent="0.25">
      <c r="A83" s="91" t="s">
        <v>69</v>
      </c>
      <c r="B83" s="92">
        <v>43606</v>
      </c>
      <c r="C83" s="92">
        <v>10444</v>
      </c>
      <c r="D83" s="92">
        <v>54050</v>
      </c>
      <c r="E83" s="92">
        <f t="shared" si="1"/>
        <v>123.95083245424941</v>
      </c>
    </row>
    <row r="84" spans="1:5" x14ac:dyDescent="0.25">
      <c r="A84" s="100" t="s">
        <v>53</v>
      </c>
      <c r="B84" s="98">
        <v>43606</v>
      </c>
      <c r="C84" s="98">
        <v>10444</v>
      </c>
      <c r="D84" s="98">
        <v>54050</v>
      </c>
      <c r="E84" s="98">
        <f t="shared" si="1"/>
        <v>123.95083245424941</v>
      </c>
    </row>
    <row r="85" spans="1:5" x14ac:dyDescent="0.25">
      <c r="A85" s="94" t="s">
        <v>57</v>
      </c>
      <c r="B85" s="95">
        <v>43606</v>
      </c>
      <c r="C85" s="95">
        <v>10444</v>
      </c>
      <c r="D85" s="95">
        <v>54050</v>
      </c>
      <c r="E85" s="95">
        <f t="shared" si="1"/>
        <v>123.95083245424941</v>
      </c>
    </row>
    <row r="86" spans="1:5" ht="26.25" x14ac:dyDescent="0.25">
      <c r="A86" s="94" t="s">
        <v>58</v>
      </c>
      <c r="B86" s="95">
        <v>43606</v>
      </c>
      <c r="C86" s="95">
        <v>10444</v>
      </c>
      <c r="D86" s="95">
        <v>54050</v>
      </c>
      <c r="E86" s="95">
        <f t="shared" si="1"/>
        <v>123.95083245424941</v>
      </c>
    </row>
    <row r="87" spans="1:5" x14ac:dyDescent="0.25">
      <c r="A87" s="97" t="s">
        <v>6</v>
      </c>
      <c r="B87" s="98">
        <v>43606</v>
      </c>
      <c r="C87" s="98">
        <v>10444</v>
      </c>
      <c r="D87" s="98">
        <v>54050</v>
      </c>
      <c r="E87" s="98">
        <f t="shared" si="1"/>
        <v>123.95083245424941</v>
      </c>
    </row>
    <row r="88" spans="1:5" x14ac:dyDescent="0.25">
      <c r="A88" s="91" t="s">
        <v>35</v>
      </c>
      <c r="B88" s="92">
        <v>43606</v>
      </c>
      <c r="C88" s="92">
        <v>10444</v>
      </c>
      <c r="D88" s="92">
        <v>54050</v>
      </c>
      <c r="E88" s="92">
        <f t="shared" si="1"/>
        <v>123.95083245424941</v>
      </c>
    </row>
    <row r="89" spans="1:5" ht="26.25" x14ac:dyDescent="0.25">
      <c r="A89" s="88" t="s">
        <v>123</v>
      </c>
      <c r="B89" s="90">
        <v>50</v>
      </c>
      <c r="C89" s="90">
        <v>20</v>
      </c>
      <c r="D89" s="90">
        <v>70</v>
      </c>
      <c r="E89" s="90">
        <f t="shared" si="1"/>
        <v>140</v>
      </c>
    </row>
    <row r="90" spans="1:5" ht="26.25" x14ac:dyDescent="0.25">
      <c r="A90" s="91" t="s">
        <v>69</v>
      </c>
      <c r="B90" s="93">
        <v>50</v>
      </c>
      <c r="C90" s="93">
        <v>20</v>
      </c>
      <c r="D90" s="93">
        <v>70</v>
      </c>
      <c r="E90" s="93">
        <f t="shared" si="1"/>
        <v>140</v>
      </c>
    </row>
    <row r="91" spans="1:5" x14ac:dyDescent="0.25">
      <c r="A91" s="100" t="s">
        <v>47</v>
      </c>
      <c r="B91" s="99">
        <v>50</v>
      </c>
      <c r="C91" s="99">
        <v>20</v>
      </c>
      <c r="D91" s="99">
        <v>70</v>
      </c>
      <c r="E91" s="99">
        <f t="shared" si="1"/>
        <v>140</v>
      </c>
    </row>
    <row r="92" spans="1:5" x14ac:dyDescent="0.25">
      <c r="A92" s="100" t="s">
        <v>48</v>
      </c>
      <c r="B92" s="99">
        <v>50</v>
      </c>
      <c r="C92" s="99">
        <v>20</v>
      </c>
      <c r="D92" s="99">
        <v>70</v>
      </c>
      <c r="E92" s="99">
        <f t="shared" si="1"/>
        <v>140</v>
      </c>
    </row>
    <row r="93" spans="1:5" x14ac:dyDescent="0.25">
      <c r="A93" s="94" t="s">
        <v>49</v>
      </c>
      <c r="B93" s="96">
        <v>50</v>
      </c>
      <c r="C93" s="96">
        <v>20</v>
      </c>
      <c r="D93" s="96">
        <v>70</v>
      </c>
      <c r="E93" s="96">
        <f t="shared" si="1"/>
        <v>140</v>
      </c>
    </row>
    <row r="94" spans="1:5" ht="26.25" x14ac:dyDescent="0.25">
      <c r="A94" s="94" t="s">
        <v>50</v>
      </c>
      <c r="B94" s="96">
        <v>50</v>
      </c>
      <c r="C94" s="96">
        <v>20</v>
      </c>
      <c r="D94" s="96">
        <v>70</v>
      </c>
      <c r="E94" s="96">
        <f t="shared" si="1"/>
        <v>140</v>
      </c>
    </row>
    <row r="95" spans="1:5" x14ac:dyDescent="0.25">
      <c r="A95" s="97" t="s">
        <v>6</v>
      </c>
      <c r="B95" s="99">
        <v>50</v>
      </c>
      <c r="C95" s="99">
        <v>20</v>
      </c>
      <c r="D95" s="99">
        <v>70</v>
      </c>
      <c r="E95" s="99">
        <f t="shared" si="1"/>
        <v>140</v>
      </c>
    </row>
    <row r="96" spans="1:5" x14ac:dyDescent="0.25">
      <c r="A96" s="91" t="s">
        <v>36</v>
      </c>
      <c r="B96" s="93">
        <v>50</v>
      </c>
      <c r="C96" s="93">
        <v>20</v>
      </c>
      <c r="D96" s="93">
        <v>70</v>
      </c>
      <c r="E96" s="93">
        <f t="shared" si="1"/>
        <v>140</v>
      </c>
    </row>
    <row r="97" spans="1:5" ht="26.25" x14ac:dyDescent="0.25">
      <c r="A97" s="88" t="s">
        <v>124</v>
      </c>
      <c r="B97" s="89">
        <v>5100</v>
      </c>
      <c r="C97" s="90">
        <v>0</v>
      </c>
      <c r="D97" s="89">
        <v>5100</v>
      </c>
      <c r="E97" s="89">
        <f t="shared" si="1"/>
        <v>100</v>
      </c>
    </row>
    <row r="98" spans="1:5" ht="26.25" x14ac:dyDescent="0.25">
      <c r="A98" s="91" t="s">
        <v>69</v>
      </c>
      <c r="B98" s="92">
        <v>5100</v>
      </c>
      <c r="C98" s="93">
        <v>0</v>
      </c>
      <c r="D98" s="92">
        <v>5100</v>
      </c>
      <c r="E98" s="92">
        <f t="shared" si="1"/>
        <v>100</v>
      </c>
    </row>
    <row r="99" spans="1:5" x14ac:dyDescent="0.25">
      <c r="A99" s="94" t="s">
        <v>44</v>
      </c>
      <c r="B99" s="95">
        <v>5100</v>
      </c>
      <c r="C99" s="96">
        <v>0</v>
      </c>
      <c r="D99" s="95">
        <v>5100</v>
      </c>
      <c r="E99" s="95">
        <f t="shared" si="1"/>
        <v>100</v>
      </c>
    </row>
    <row r="100" spans="1:5" x14ac:dyDescent="0.25">
      <c r="A100" s="97" t="s">
        <v>6</v>
      </c>
      <c r="B100" s="98">
        <v>5100</v>
      </c>
      <c r="C100" s="99">
        <v>0</v>
      </c>
      <c r="D100" s="98">
        <v>5100</v>
      </c>
      <c r="E100" s="98">
        <f t="shared" si="1"/>
        <v>100</v>
      </c>
    </row>
    <row r="101" spans="1:5" x14ac:dyDescent="0.25">
      <c r="A101" s="91" t="s">
        <v>35</v>
      </c>
      <c r="B101" s="92">
        <v>1100</v>
      </c>
      <c r="C101" s="93">
        <v>0</v>
      </c>
      <c r="D101" s="92">
        <v>1100</v>
      </c>
      <c r="E101" s="92">
        <f t="shared" si="1"/>
        <v>100</v>
      </c>
    </row>
    <row r="102" spans="1:5" ht="26.25" x14ac:dyDescent="0.25">
      <c r="A102" s="91" t="s">
        <v>37</v>
      </c>
      <c r="B102" s="92">
        <v>4000</v>
      </c>
      <c r="C102" s="93">
        <v>0</v>
      </c>
      <c r="D102" s="92">
        <v>4000</v>
      </c>
      <c r="E102" s="92">
        <f t="shared" si="1"/>
        <v>100</v>
      </c>
    </row>
    <row r="103" spans="1:5" ht="39" x14ac:dyDescent="0.25">
      <c r="A103" s="85" t="s">
        <v>125</v>
      </c>
      <c r="B103" s="86">
        <v>6000</v>
      </c>
      <c r="C103" s="87">
        <v>0</v>
      </c>
      <c r="D103" s="86">
        <v>6000</v>
      </c>
      <c r="E103" s="86">
        <f t="shared" si="1"/>
        <v>100</v>
      </c>
    </row>
    <row r="104" spans="1:5" x14ac:dyDescent="0.25">
      <c r="A104" s="88" t="s">
        <v>126</v>
      </c>
      <c r="B104" s="89">
        <v>6000</v>
      </c>
      <c r="C104" s="90">
        <v>0</v>
      </c>
      <c r="D104" s="89">
        <v>6000</v>
      </c>
      <c r="E104" s="89">
        <f t="shared" si="1"/>
        <v>100</v>
      </c>
    </row>
    <row r="105" spans="1:5" ht="26.25" x14ac:dyDescent="0.25">
      <c r="A105" s="91" t="s">
        <v>69</v>
      </c>
      <c r="B105" s="92">
        <v>6000</v>
      </c>
      <c r="C105" s="93">
        <v>0</v>
      </c>
      <c r="D105" s="92">
        <v>6000</v>
      </c>
      <c r="E105" s="92">
        <f t="shared" si="1"/>
        <v>100</v>
      </c>
    </row>
    <row r="106" spans="1:5" x14ac:dyDescent="0.25">
      <c r="A106" s="94" t="s">
        <v>44</v>
      </c>
      <c r="B106" s="95">
        <v>6000</v>
      </c>
      <c r="C106" s="96">
        <v>0</v>
      </c>
      <c r="D106" s="95">
        <v>6000</v>
      </c>
      <c r="E106" s="95">
        <f t="shared" si="1"/>
        <v>100</v>
      </c>
    </row>
    <row r="107" spans="1:5" x14ac:dyDescent="0.25">
      <c r="A107" s="97" t="s">
        <v>6</v>
      </c>
      <c r="B107" s="98">
        <v>6000</v>
      </c>
      <c r="C107" s="99">
        <v>0</v>
      </c>
      <c r="D107" s="98">
        <v>6000</v>
      </c>
      <c r="E107" s="98">
        <f t="shared" si="1"/>
        <v>100</v>
      </c>
    </row>
    <row r="108" spans="1:5" x14ac:dyDescent="0.25">
      <c r="A108" s="91" t="s">
        <v>35</v>
      </c>
      <c r="B108" s="92">
        <v>6000</v>
      </c>
      <c r="C108" s="93">
        <v>0</v>
      </c>
      <c r="D108" s="92">
        <v>6000</v>
      </c>
      <c r="E108" s="92">
        <f t="shared" si="1"/>
        <v>100</v>
      </c>
    </row>
    <row r="109" spans="1:5" x14ac:dyDescent="0.25">
      <c r="A109" s="85" t="s">
        <v>127</v>
      </c>
      <c r="B109" s="86">
        <v>1237000</v>
      </c>
      <c r="C109" s="86">
        <v>263000</v>
      </c>
      <c r="D109" s="86">
        <v>1500000</v>
      </c>
      <c r="E109" s="86">
        <f t="shared" si="1"/>
        <v>121.26111560226353</v>
      </c>
    </row>
    <row r="110" spans="1:5" x14ac:dyDescent="0.25">
      <c r="A110" s="88" t="s">
        <v>128</v>
      </c>
      <c r="B110" s="89">
        <v>1237000</v>
      </c>
      <c r="C110" s="89">
        <v>263000</v>
      </c>
      <c r="D110" s="89">
        <v>1500000</v>
      </c>
      <c r="E110" s="89">
        <f t="shared" si="1"/>
        <v>121.26111560226353</v>
      </c>
    </row>
    <row r="111" spans="1:5" ht="26.25" x14ac:dyDescent="0.25">
      <c r="A111" s="91" t="s">
        <v>68</v>
      </c>
      <c r="B111" s="92">
        <v>1237000</v>
      </c>
      <c r="C111" s="92">
        <v>263000</v>
      </c>
      <c r="D111" s="92">
        <v>1500000</v>
      </c>
      <c r="E111" s="92">
        <f t="shared" si="1"/>
        <v>121.26111560226353</v>
      </c>
    </row>
    <row r="112" spans="1:5" x14ac:dyDescent="0.25">
      <c r="A112" s="100" t="s">
        <v>53</v>
      </c>
      <c r="B112" s="98">
        <v>1237000</v>
      </c>
      <c r="C112" s="98">
        <v>263000</v>
      </c>
      <c r="D112" s="98">
        <v>1500000</v>
      </c>
      <c r="E112" s="98">
        <f t="shared" si="1"/>
        <v>121.26111560226353</v>
      </c>
    </row>
    <row r="113" spans="1:5" x14ac:dyDescent="0.25">
      <c r="A113" s="100" t="s">
        <v>55</v>
      </c>
      <c r="B113" s="98">
        <v>1237000</v>
      </c>
      <c r="C113" s="98">
        <v>263000</v>
      </c>
      <c r="D113" s="98">
        <v>1500000</v>
      </c>
      <c r="E113" s="98">
        <f t="shared" si="1"/>
        <v>121.26111560226353</v>
      </c>
    </row>
    <row r="114" spans="1:5" ht="26.25" x14ac:dyDescent="0.25">
      <c r="A114" s="94" t="s">
        <v>56</v>
      </c>
      <c r="B114" s="95">
        <v>1237000</v>
      </c>
      <c r="C114" s="95">
        <f>SUM(D114-B114)</f>
        <v>263000</v>
      </c>
      <c r="D114" s="95">
        <v>1500000</v>
      </c>
      <c r="E114" s="95">
        <f t="shared" si="1"/>
        <v>121.26111560226353</v>
      </c>
    </row>
    <row r="115" spans="1:5" x14ac:dyDescent="0.25">
      <c r="A115" s="97" t="s">
        <v>6</v>
      </c>
      <c r="B115" s="98">
        <v>1237000</v>
      </c>
      <c r="C115" s="98">
        <f t="shared" ref="C115:C118" si="2">SUM(D115-B115)</f>
        <v>263000</v>
      </c>
      <c r="D115" s="98">
        <v>1500000</v>
      </c>
      <c r="E115" s="98">
        <f t="shared" si="1"/>
        <v>121.26111560226353</v>
      </c>
    </row>
    <row r="116" spans="1:5" x14ac:dyDescent="0.25">
      <c r="A116" s="91" t="s">
        <v>34</v>
      </c>
      <c r="B116" s="92">
        <v>1230000</v>
      </c>
      <c r="C116" s="92">
        <f t="shared" si="2"/>
        <v>269000</v>
      </c>
      <c r="D116" s="92">
        <v>1499000</v>
      </c>
      <c r="E116" s="92">
        <f t="shared" si="1"/>
        <v>121.869918699187</v>
      </c>
    </row>
    <row r="117" spans="1:5" x14ac:dyDescent="0.25">
      <c r="A117" s="91" t="s">
        <v>35</v>
      </c>
      <c r="B117" s="92">
        <v>5000</v>
      </c>
      <c r="C117" s="92">
        <f t="shared" si="2"/>
        <v>-4450</v>
      </c>
      <c r="D117" s="93">
        <v>550</v>
      </c>
      <c r="E117" s="93">
        <f t="shared" si="1"/>
        <v>11</v>
      </c>
    </row>
    <row r="118" spans="1:5" x14ac:dyDescent="0.25">
      <c r="A118" s="91" t="s">
        <v>36</v>
      </c>
      <c r="B118" s="92">
        <v>2000</v>
      </c>
      <c r="C118" s="92">
        <f t="shared" si="2"/>
        <v>-1550</v>
      </c>
      <c r="D118" s="93">
        <v>450</v>
      </c>
      <c r="E118" s="93">
        <f t="shared" si="1"/>
        <v>22.5</v>
      </c>
    </row>
  </sheetData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OPĆI DIO-SAŽETAK</vt:lpstr>
      <vt:lpstr>PR I RA -EKONOM KLAS</vt:lpstr>
      <vt:lpstr>PR I RA IZVORI</vt:lpstr>
      <vt:lpstr>RA FUNKC KLAS</vt:lpstr>
      <vt:lpstr>RAČUN FINANC - EKONOM KLAS</vt:lpstr>
      <vt:lpstr>RAČUN FINANC - IZVORI</vt:lpstr>
      <vt:lpstr>POSEBNI DIO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Računovodstvo</cp:lastModifiedBy>
  <cp:lastPrinted>2024-04-23T10:10:53Z</cp:lastPrinted>
  <dcterms:created xsi:type="dcterms:W3CDTF">2024-03-05T07:27:51Z</dcterms:created>
  <dcterms:modified xsi:type="dcterms:W3CDTF">2024-04-23T10:13:22Z</dcterms:modified>
</cp:coreProperties>
</file>