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4"/>
  </bookViews>
  <sheets>
    <sheet name="OPĆI DIO - SAŽETAK" sheetId="5" r:id="rId1"/>
    <sheet name="RAČUN PR I RA" sheetId="2" r:id="rId2"/>
    <sheet name="RAČUN PR I RA PO FUNKC" sheetId="3" r:id="rId3"/>
    <sheet name="RAČUN FINANCIRANJA" sheetId="4" r:id="rId4"/>
    <sheet name="POSEBNI DIO" sheetId="6" r:id="rId5"/>
  </sheets>
  <calcPr calcId="124519"/>
</workbook>
</file>

<file path=xl/calcChain.xml><?xml version="1.0" encoding="utf-8"?>
<calcChain xmlns="http://schemas.openxmlformats.org/spreadsheetml/2006/main">
  <c r="I46" i="6"/>
  <c r="D152"/>
  <c r="F10" i="3"/>
  <c r="F11"/>
  <c r="E11" s="1"/>
  <c r="F14"/>
  <c r="E14" s="1"/>
  <c r="F18" i="5"/>
  <c r="E12"/>
  <c r="E13"/>
  <c r="E14"/>
  <c r="E15"/>
  <c r="E16"/>
  <c r="E17"/>
  <c r="F17"/>
  <c r="F97" i="2"/>
  <c r="E97"/>
  <c r="F51"/>
  <c r="F117" i="6"/>
  <c r="F114" s="1"/>
  <c r="I114" s="1"/>
  <c r="F5"/>
  <c r="E61"/>
  <c r="E18"/>
  <c r="D17" i="5"/>
  <c r="F14"/>
  <c r="D14"/>
  <c r="I8" i="3"/>
  <c r="I9"/>
  <c r="I12"/>
  <c r="I13"/>
  <c r="I15"/>
  <c r="I16"/>
  <c r="I7"/>
  <c r="H8"/>
  <c r="H9"/>
  <c r="H10"/>
  <c r="H11"/>
  <c r="H12"/>
  <c r="H13"/>
  <c r="H14"/>
  <c r="H15"/>
  <c r="H16"/>
  <c r="H7"/>
  <c r="G8"/>
  <c r="G9"/>
  <c r="G10"/>
  <c r="G11"/>
  <c r="G12"/>
  <c r="G13"/>
  <c r="G14"/>
  <c r="G15"/>
  <c r="G16"/>
  <c r="G7"/>
  <c r="G7" i="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7"/>
  <c r="G51"/>
  <c r="G52"/>
  <c r="G53"/>
  <c r="G54"/>
  <c r="G55"/>
  <c r="G56"/>
  <c r="G57"/>
  <c r="G68"/>
  <c r="G69"/>
  <c r="G70"/>
  <c r="G71"/>
  <c r="G72"/>
  <c r="G73"/>
  <c r="G74"/>
  <c r="G75"/>
  <c r="G76"/>
  <c r="G77"/>
  <c r="G78"/>
  <c r="G80"/>
  <c r="G81"/>
  <c r="G84"/>
  <c r="G88"/>
  <c r="G94"/>
  <c r="G98"/>
  <c r="G104"/>
  <c r="G105"/>
  <c r="G110"/>
  <c r="G111"/>
  <c r="G112"/>
  <c r="G113"/>
  <c r="G114"/>
  <c r="G117"/>
  <c r="G118"/>
  <c r="G119"/>
  <c r="G120"/>
  <c r="G121"/>
  <c r="G122"/>
  <c r="G123"/>
  <c r="G124"/>
  <c r="G125"/>
  <c r="G127"/>
  <c r="G130"/>
  <c r="G131"/>
  <c r="G133"/>
  <c r="G134"/>
  <c r="G135"/>
  <c r="G136"/>
  <c r="G137"/>
  <c r="G138"/>
  <c r="G139"/>
  <c r="G140"/>
  <c r="G141"/>
  <c r="G142"/>
  <c r="G143"/>
  <c r="G145"/>
  <c r="G146"/>
  <c r="G148"/>
  <c r="G149"/>
  <c r="G150"/>
  <c r="G151"/>
  <c r="G152"/>
  <c r="G153"/>
  <c r="G157"/>
  <c r="G159"/>
  <c r="G161"/>
  <c r="G164"/>
  <c r="G170"/>
  <c r="G174"/>
  <c r="G175"/>
  <c r="G178"/>
  <c r="G179"/>
  <c r="G180"/>
  <c r="G181"/>
  <c r="G182"/>
  <c r="G183"/>
  <c r="G184"/>
  <c r="G185"/>
  <c r="G188"/>
  <c r="G192"/>
  <c r="G194"/>
  <c r="G196"/>
  <c r="G197"/>
  <c r="G198"/>
  <c r="G199"/>
  <c r="G200"/>
  <c r="G201"/>
  <c r="G202"/>
  <c r="G203"/>
  <c r="G204"/>
  <c r="G205"/>
  <c r="G206"/>
  <c r="G207"/>
  <c r="G208"/>
  <c r="G210"/>
  <c r="G212"/>
  <c r="G215"/>
  <c r="G218"/>
  <c r="I7"/>
  <c r="I8"/>
  <c r="I9"/>
  <c r="I11"/>
  <c r="I12"/>
  <c r="I13"/>
  <c r="I14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5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8"/>
  <c r="I69"/>
  <c r="I70"/>
  <c r="I72"/>
  <c r="I73"/>
  <c r="I74"/>
  <c r="I75"/>
  <c r="I76"/>
  <c r="I77"/>
  <c r="I78"/>
  <c r="I80"/>
  <c r="I81"/>
  <c r="I84"/>
  <c r="I88"/>
  <c r="I94"/>
  <c r="I98"/>
  <c r="I101"/>
  <c r="I104"/>
  <c r="I105"/>
  <c r="I110"/>
  <c r="I111"/>
  <c r="I112"/>
  <c r="I113"/>
  <c r="I118"/>
  <c r="I119"/>
  <c r="I120"/>
  <c r="I121"/>
  <c r="I122"/>
  <c r="I123"/>
  <c r="I124"/>
  <c r="I125"/>
  <c r="I127"/>
  <c r="I130"/>
  <c r="I131"/>
  <c r="I133"/>
  <c r="I134"/>
  <c r="I135"/>
  <c r="I136"/>
  <c r="I137"/>
  <c r="I138"/>
  <c r="I139"/>
  <c r="I140"/>
  <c r="I141"/>
  <c r="I142"/>
  <c r="I143"/>
  <c r="I145"/>
  <c r="I146"/>
  <c r="I148"/>
  <c r="I149"/>
  <c r="I150"/>
  <c r="I151"/>
  <c r="I153"/>
  <c r="I157"/>
  <c r="I159"/>
  <c r="I161"/>
  <c r="I164"/>
  <c r="I170"/>
  <c r="I172"/>
  <c r="I174"/>
  <c r="I175"/>
  <c r="I178"/>
  <c r="I179"/>
  <c r="I180"/>
  <c r="I181"/>
  <c r="I182"/>
  <c r="I183"/>
  <c r="I184"/>
  <c r="I185"/>
  <c r="I188"/>
  <c r="I192"/>
  <c r="I194"/>
  <c r="I196"/>
  <c r="I197"/>
  <c r="I198"/>
  <c r="I199"/>
  <c r="I200"/>
  <c r="I201"/>
  <c r="I202"/>
  <c r="I203"/>
  <c r="I204"/>
  <c r="I205"/>
  <c r="I206"/>
  <c r="I207"/>
  <c r="I208"/>
  <c r="I210"/>
  <c r="I212"/>
  <c r="I215"/>
  <c r="I218"/>
  <c r="F71"/>
  <c r="E71" s="1"/>
  <c r="E76"/>
  <c r="E72"/>
  <c r="E81"/>
  <c r="E84"/>
  <c r="E88"/>
  <c r="E94"/>
  <c r="E98"/>
  <c r="E101"/>
  <c r="E104"/>
  <c r="E105"/>
  <c r="E106"/>
  <c r="E107"/>
  <c r="E108"/>
  <c r="E109"/>
  <c r="E110"/>
  <c r="E111"/>
  <c r="E112"/>
  <c r="E113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3"/>
  <c r="E157"/>
  <c r="E159"/>
  <c r="E161"/>
  <c r="E164"/>
  <c r="E170"/>
  <c r="E172"/>
  <c r="E174"/>
  <c r="E175"/>
  <c r="E178"/>
  <c r="E179"/>
  <c r="E180"/>
  <c r="E181"/>
  <c r="E182"/>
  <c r="E183"/>
  <c r="E184"/>
  <c r="E185"/>
  <c r="E188"/>
  <c r="E192"/>
  <c r="E194"/>
  <c r="E196"/>
  <c r="E197"/>
  <c r="E198"/>
  <c r="E199"/>
  <c r="E200"/>
  <c r="E201"/>
  <c r="E202"/>
  <c r="E203"/>
  <c r="E204"/>
  <c r="E205"/>
  <c r="E206"/>
  <c r="E207"/>
  <c r="E208"/>
  <c r="E210"/>
  <c r="E212"/>
  <c r="E215"/>
  <c r="E218"/>
  <c r="E78"/>
  <c r="E80"/>
  <c r="E77"/>
  <c r="F10"/>
  <c r="I10" s="1"/>
  <c r="E7" i="3"/>
  <c r="E8"/>
  <c r="E9"/>
  <c r="E12"/>
  <c r="E13"/>
  <c r="E15"/>
  <c r="E16"/>
  <c r="H25" i="6"/>
  <c r="E25"/>
  <c r="H22"/>
  <c r="E22"/>
  <c r="H21"/>
  <c r="E21"/>
  <c r="H19"/>
  <c r="H17"/>
  <c r="E24"/>
  <c r="E23"/>
  <c r="E20"/>
  <c r="E52"/>
  <c r="E53"/>
  <c r="E54"/>
  <c r="E55"/>
  <c r="E56"/>
  <c r="E57"/>
  <c r="E51"/>
  <c r="E58"/>
  <c r="E59"/>
  <c r="E60"/>
  <c r="E64"/>
  <c r="E62" s="1"/>
  <c r="E33"/>
  <c r="E32"/>
  <c r="E31"/>
  <c r="E39"/>
  <c r="E26"/>
  <c r="F15"/>
  <c r="I15" s="1"/>
  <c r="F106" i="2"/>
  <c r="I48"/>
  <c r="I49"/>
  <c r="I51"/>
  <c r="I52"/>
  <c r="I53"/>
  <c r="I55"/>
  <c r="I56"/>
  <c r="I57"/>
  <c r="I58"/>
  <c r="I59"/>
  <c r="I60"/>
  <c r="I61"/>
  <c r="I62"/>
  <c r="I63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9"/>
  <c r="I100"/>
  <c r="G48"/>
  <c r="G49"/>
  <c r="G50"/>
  <c r="G51"/>
  <c r="G52"/>
  <c r="G53"/>
  <c r="G55"/>
  <c r="G56"/>
  <c r="G57"/>
  <c r="G58"/>
  <c r="G60"/>
  <c r="G61"/>
  <c r="G62"/>
  <c r="G63"/>
  <c r="G65"/>
  <c r="G66"/>
  <c r="G67"/>
  <c r="G68"/>
  <c r="G69"/>
  <c r="G70"/>
  <c r="G71"/>
  <c r="G72"/>
  <c r="G73"/>
  <c r="G74"/>
  <c r="G75"/>
  <c r="G76"/>
  <c r="G77"/>
  <c r="G78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9"/>
  <c r="G100"/>
  <c r="I47"/>
  <c r="G47"/>
  <c r="I97"/>
  <c r="E100"/>
  <c r="E99"/>
  <c r="E93"/>
  <c r="E94"/>
  <c r="E92"/>
  <c r="E91"/>
  <c r="F91"/>
  <c r="E74"/>
  <c r="F74"/>
  <c r="E86"/>
  <c r="E84"/>
  <c r="E85"/>
  <c r="E83"/>
  <c r="E82"/>
  <c r="F82"/>
  <c r="E75"/>
  <c r="F75"/>
  <c r="E77"/>
  <c r="E78"/>
  <c r="E79"/>
  <c r="E80"/>
  <c r="E76"/>
  <c r="H76"/>
  <c r="E70"/>
  <c r="E66"/>
  <c r="E67"/>
  <c r="E65"/>
  <c r="E55"/>
  <c r="E57"/>
  <c r="E58"/>
  <c r="E59"/>
  <c r="E60"/>
  <c r="E56"/>
  <c r="F55"/>
  <c r="E53"/>
  <c r="E52"/>
  <c r="E51" s="1"/>
  <c r="E62"/>
  <c r="E63"/>
  <c r="F61"/>
  <c r="E61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7"/>
  <c r="F10"/>
  <c r="E10" s="1"/>
  <c r="F25"/>
  <c r="E25" s="1"/>
  <c r="E7"/>
  <c r="E8"/>
  <c r="E9"/>
  <c r="E1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2"/>
  <c r="E12"/>
  <c r="I8"/>
  <c r="I9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2"/>
  <c r="I7"/>
  <c r="C10"/>
  <c r="C25"/>
  <c r="C106"/>
  <c r="H7" i="6"/>
  <c r="H8"/>
  <c r="H9"/>
  <c r="H10"/>
  <c r="H11"/>
  <c r="H12"/>
  <c r="H13"/>
  <c r="H14"/>
  <c r="H15"/>
  <c r="H16"/>
  <c r="H18"/>
  <c r="H20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7"/>
  <c r="H51"/>
  <c r="H52"/>
  <c r="H53"/>
  <c r="H54"/>
  <c r="H55"/>
  <c r="H56"/>
  <c r="H57"/>
  <c r="H58"/>
  <c r="H59"/>
  <c r="H60"/>
  <c r="H61"/>
  <c r="H62"/>
  <c r="H63"/>
  <c r="H64"/>
  <c r="H68"/>
  <c r="H69"/>
  <c r="H70"/>
  <c r="H71"/>
  <c r="H72"/>
  <c r="H73"/>
  <c r="H74"/>
  <c r="H75"/>
  <c r="H76"/>
  <c r="H77"/>
  <c r="H78"/>
  <c r="H80"/>
  <c r="H81"/>
  <c r="H84"/>
  <c r="H88"/>
  <c r="H94"/>
  <c r="H98"/>
  <c r="H104"/>
  <c r="H105"/>
  <c r="H110"/>
  <c r="H111"/>
  <c r="H112"/>
  <c r="H113"/>
  <c r="H114"/>
  <c r="H117"/>
  <c r="H118"/>
  <c r="H119"/>
  <c r="H120"/>
  <c r="H121"/>
  <c r="H122"/>
  <c r="H123"/>
  <c r="H124"/>
  <c r="H125"/>
  <c r="H127"/>
  <c r="H130"/>
  <c r="H131"/>
  <c r="H133"/>
  <c r="H134"/>
  <c r="H135"/>
  <c r="H136"/>
  <c r="H137"/>
  <c r="H138"/>
  <c r="H139"/>
  <c r="H140"/>
  <c r="H141"/>
  <c r="H142"/>
  <c r="H143"/>
  <c r="H145"/>
  <c r="H146"/>
  <c r="H148"/>
  <c r="H149"/>
  <c r="H150"/>
  <c r="H151"/>
  <c r="H153"/>
  <c r="H157"/>
  <c r="H159"/>
  <c r="H161"/>
  <c r="H164"/>
  <c r="H170"/>
  <c r="H174"/>
  <c r="H175"/>
  <c r="H178"/>
  <c r="H179"/>
  <c r="H180"/>
  <c r="H181"/>
  <c r="H182"/>
  <c r="H183"/>
  <c r="H184"/>
  <c r="H185"/>
  <c r="H188"/>
  <c r="H192"/>
  <c r="H194"/>
  <c r="H196"/>
  <c r="H197"/>
  <c r="H198"/>
  <c r="H199"/>
  <c r="H200"/>
  <c r="H201"/>
  <c r="H202"/>
  <c r="H203"/>
  <c r="H204"/>
  <c r="H205"/>
  <c r="H206"/>
  <c r="H207"/>
  <c r="H208"/>
  <c r="H210"/>
  <c r="H212"/>
  <c r="H215"/>
  <c r="H218"/>
  <c r="H48" i="2"/>
  <c r="H49"/>
  <c r="H51"/>
  <c r="H52"/>
  <c r="H53"/>
  <c r="H56"/>
  <c r="H57"/>
  <c r="H58"/>
  <c r="H60"/>
  <c r="H61"/>
  <c r="H62"/>
  <c r="H63"/>
  <c r="H65"/>
  <c r="H66"/>
  <c r="H67"/>
  <c r="H68"/>
  <c r="H69"/>
  <c r="H70"/>
  <c r="H71"/>
  <c r="H72"/>
  <c r="H73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9"/>
  <c r="H100"/>
  <c r="H47"/>
  <c r="H8"/>
  <c r="H11"/>
  <c r="H1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2"/>
  <c r="H7"/>
  <c r="D75"/>
  <c r="D55"/>
  <c r="D106"/>
  <c r="B10"/>
  <c r="D10"/>
  <c r="D9"/>
  <c r="H9" s="1"/>
  <c r="D25"/>
  <c r="B25"/>
  <c r="B106"/>
  <c r="E117" i="6" l="1"/>
  <c r="E114" s="1"/>
  <c r="E152"/>
  <c r="E10"/>
  <c r="I11" i="3"/>
  <c r="I14"/>
  <c r="I117" i="6"/>
  <c r="I71"/>
  <c r="F50" i="2"/>
  <c r="I50" s="1"/>
  <c r="E50"/>
  <c r="I10"/>
  <c r="I25"/>
  <c r="H25"/>
  <c r="H10"/>
  <c r="H75"/>
  <c r="D50"/>
  <c r="H55"/>
  <c r="D74"/>
  <c r="E10" i="3" l="1"/>
  <c r="I10"/>
  <c r="H50" i="2"/>
  <c r="H74"/>
  <c r="D10" i="3"/>
  <c r="D11"/>
  <c r="D14"/>
  <c r="B11"/>
  <c r="B10" s="1"/>
  <c r="C11"/>
  <c r="C10" s="1"/>
  <c r="D5" i="6"/>
  <c r="C5"/>
  <c r="B5"/>
  <c r="D44"/>
  <c r="I44" s="1"/>
  <c r="G5" l="1"/>
  <c r="I5"/>
  <c r="E5"/>
  <c r="H152"/>
  <c r="I152"/>
  <c r="H44"/>
  <c r="H5"/>
  <c r="D43"/>
  <c r="I43" s="1"/>
  <c r="H43" l="1"/>
</calcChain>
</file>

<file path=xl/sharedStrings.xml><?xml version="1.0" encoding="utf-8"?>
<sst xmlns="http://schemas.openxmlformats.org/spreadsheetml/2006/main" count="417" uniqueCount="247">
  <si>
    <t>FINANCIJSKI PLAN PRORAČUNSKOG KORISNIKA JEDINICE LOKALNE I PODRUČNE (REGIONALNE) SAMOUPRAVE 
ZA 2023. I PROJEKCIJA ZA 2024. I 2025. GODINU</t>
  </si>
  <si>
    <t>I. OPĆI DIO</t>
  </si>
  <si>
    <t xml:space="preserve">OPĆI DIO </t>
  </si>
  <si>
    <t>A. RAČUN PRIHODA I RASHODA</t>
  </si>
  <si>
    <t>PRIHODI POSLOVANJA</t>
  </si>
  <si>
    <t>RASHODI PREMA FUNKCIJSKOJ KLASIFIKACIJI</t>
  </si>
  <si>
    <t>B. RAČUN FINANCIRANJA</t>
  </si>
  <si>
    <t>II POSEBNI DIO</t>
  </si>
  <si>
    <t xml:space="preserve">A) SAŽETAK RAČUNA PRIHODA I RASHODA                  
</t>
  </si>
  <si>
    <t>B) SAŽETAK RAČUNA FINANCIRANJA</t>
  </si>
  <si>
    <t>C) PRENESENI VIŠAK ILI PRENESENI MANJAK I VIŠEGODIŠNJI PLAN URAVNOTEŽENJA</t>
  </si>
  <si>
    <t>ravnateljica</t>
  </si>
  <si>
    <t>predsjednica Školskog odbora</t>
  </si>
  <si>
    <t>Snježana Erdeljac</t>
  </si>
  <si>
    <t>M.P.</t>
  </si>
  <si>
    <t>Kristinka Jurčević</t>
  </si>
  <si>
    <t>Urbroj: 2133-48-01-23-01</t>
  </si>
  <si>
    <t>_____________________</t>
  </si>
  <si>
    <t>______________________</t>
  </si>
  <si>
    <t>A. RAČUN PRIHODA I RASHODA - EKONOMSKA KLASIFIKACIJA</t>
  </si>
  <si>
    <t>SVEUKUPNO RASHODI I IZDACI</t>
  </si>
  <si>
    <t>8 UPRAVNI ODJEL ZA ŠKOLSTVO</t>
  </si>
  <si>
    <t>8-34 MIOŠ KARLOVAC</t>
  </si>
  <si>
    <t>19175 MJEŠOVITA INDUSTRIJSKO-OBRTNIČKA ŠKOLA</t>
  </si>
  <si>
    <t>A100037 Odgojnoobrazovno, administrativno i tehničko osoblje</t>
  </si>
  <si>
    <t>092 Srednjoškolsko obrazovanje</t>
  </si>
  <si>
    <t>0922 Više srednjoškolsko obrazovanje</t>
  </si>
  <si>
    <t>05 Pomoći</t>
  </si>
  <si>
    <t>3 Rashodi poslovanja</t>
  </si>
  <si>
    <t>PR8389 Naknade troškova zaposlenima</t>
  </si>
  <si>
    <t>3211 Službena putovanja</t>
  </si>
  <si>
    <t>3213 Stručno usavršavanje zaposlenika</t>
  </si>
  <si>
    <t>3214 Ostale naknade troškova zaposlenima</t>
  </si>
  <si>
    <t>PR8390 Rashodi za materijal i energiju</t>
  </si>
  <si>
    <t>3221 Uredski materijal i ostali materijalni rashodi</t>
  </si>
  <si>
    <t>3222 Materijal i sirovine</t>
  </si>
  <si>
    <t>3223 Energija</t>
  </si>
  <si>
    <t>3225 Sitni inventar i auto gume</t>
  </si>
  <si>
    <t>3227 Službena, radna i zaštitna odjeća i obuća</t>
  </si>
  <si>
    <t>PR8391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</si>
  <si>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</si>
  <si>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</si>
  <si>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</si>
  <si>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</si>
  <si>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3237 Intelektualne i osobne usluge</t>
  </si>
  <si>
    <t>3239 Ostale usluge</t>
  </si>
  <si>
    <t>PR8392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</si>
  <si>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</si>
  <si>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</si>
  <si>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</si>
  <si>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</si>
  <si>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</si>
  <si>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PR8393 Ostali financijski rashodi</t>
  </si>
  <si>
    <t>3433 Zatezne kamate</t>
  </si>
  <si>
    <t>A100037A Odgojnoobrazovno, administrativno i tehničko osoblje - POSEBNI DIO</t>
  </si>
  <si>
    <t>PR8394A Naknade troškova zaposlenima</t>
  </si>
  <si>
    <t>PR8394B Rashodi za materijal i energiju</t>
  </si>
  <si>
    <t>PR8394D Rashodi za usluge</t>
  </si>
  <si>
    <t>3236 Zdravstvene i veterinarske usluge</t>
  </si>
  <si>
    <t>A100038 Operativni plan TIO - SŠ</t>
  </si>
  <si>
    <t>PR8397 Rashodi za usluge</t>
  </si>
  <si>
    <t>A100078 Županijske javne potrebe SŠ</t>
  </si>
  <si>
    <t>096 Dodatne usluge u obrazovanju</t>
  </si>
  <si>
    <t>0960 Dodatne usluge u obrazovanju</t>
  </si>
  <si>
    <t>01 Opći prihodi i primici</t>
  </si>
  <si>
    <t>PR8401 Ostali nespomenuti rashodi poslovanja</t>
  </si>
  <si>
    <t>A100218 Financiranje deficitarnih zanimanja</t>
  </si>
  <si>
    <t>PR8400H Naknade troškova zaposlenima</t>
  </si>
  <si>
    <t>PR8400D Ostale naknade građanima i kućanstvima iz proračuna</t>
  </si>
  <si>
    <t>3722 Naknade građanima i kućanstvima u naravi</t>
  </si>
  <si>
    <t>A100208 KARADAR</t>
  </si>
  <si>
    <t>PR8396A Rashodi za materijal i energiju</t>
  </si>
  <si>
    <t>PR8396B Rashodi za usluge</t>
  </si>
  <si>
    <t>IZVORNI PLAN 2023.</t>
  </si>
  <si>
    <t>RAZLIKA</t>
  </si>
  <si>
    <t>PR8400 Rashodi za meterijal i energiju</t>
  </si>
  <si>
    <t>PR8401A  Nematerijalna imovina</t>
  </si>
  <si>
    <t>4121 Licence</t>
  </si>
  <si>
    <t>4 Nefinancijska imovina</t>
  </si>
  <si>
    <t>A100042 Javne potrebe iznad standarda-vlastiti prihodi</t>
  </si>
  <si>
    <t>03 Vlastiti prihodi</t>
  </si>
  <si>
    <t>VR8403T Plaće (Bruto)</t>
  </si>
  <si>
    <t>VR8402P Ostali rashodi za zaposlene</t>
  </si>
  <si>
    <t>3121 Ostali rashodi za zaposlene</t>
  </si>
  <si>
    <t>VR8403U Doprinosi na plaće</t>
  </si>
  <si>
    <t>VR8402B Naknade troškova zaposlenima</t>
  </si>
  <si>
    <t>VR8402 Rashodi za materijal i energiju</t>
  </si>
  <si>
    <t>VR8402C Rashodi za usluge</t>
  </si>
  <si>
    <t>VR8402A Ostali nespomenuti rashodi poslovanja</t>
  </si>
  <si>
    <t>VR8402K Ostali financijski rashodi</t>
  </si>
  <si>
    <t>3432 Negativne tečajne razlike i razlike zbog primjene valutne klauzule</t>
  </si>
  <si>
    <t>4 Rashodi za nabavu nefinancijske imovine</t>
  </si>
  <si>
    <t>VR8403 Postrojenja i oprema</t>
  </si>
  <si>
    <t>4221 Uredska oprema i namještaj</t>
  </si>
  <si>
    <t>4223 Oprema za održavanje i zaštitu</t>
  </si>
  <si>
    <t>4225 Instrumenti, uređaji i strojevi</t>
  </si>
  <si>
    <t>4227 Uređaji, strojevi i oprema za ostale namjene</t>
  </si>
  <si>
    <t>VR8403S Knjige, umjetnička djela i ostale izložbene vrijednosti</t>
  </si>
  <si>
    <t>A100142B Prihodi od nefinancijske imovine i nadoknade štete s osnova osiguranja</t>
  </si>
  <si>
    <t>711 Prihodi od nefinancijske imovine i nadoknade štete s osnova osiguranja</t>
  </si>
  <si>
    <t>VR8403Z Postrojenja i oprema</t>
  </si>
  <si>
    <t>VR8403Š Dodatna ulaganja na građevinskim objektima</t>
  </si>
  <si>
    <t>A100159A Javne potrebe iznad standarda - donacije</t>
  </si>
  <si>
    <t>611 Donacije</t>
  </si>
  <si>
    <t>VR8403A Naknade troškova zaposlenima</t>
  </si>
  <si>
    <t>VR8400 Rashodi za materijal i energiju</t>
  </si>
  <si>
    <t>VR8402Z Rashodi za usluge</t>
  </si>
  <si>
    <t>VR8400A Ostali nespomenuti rashodi poslovanja</t>
  </si>
  <si>
    <t>VR8404A Ostale naknade građanima i kućanstvima iz proračuna</t>
  </si>
  <si>
    <t>VR8403B Postrojenja i oprema</t>
  </si>
  <si>
    <t>VR8403C Knjige, umjetnička djela i ostale izložbene vrijednosti</t>
  </si>
  <si>
    <t>A100161A Javne potrebe iznad standarda - OSTALO</t>
  </si>
  <si>
    <t>432 PRIHODI ZA POSEBNE NAMJENE - korisnici</t>
  </si>
  <si>
    <t>VR8403O Rashodi za materijal i energiju</t>
  </si>
  <si>
    <t>VR8403P Rashodi za usluge</t>
  </si>
  <si>
    <t>VR8403Q Ostali nespomenuti rashodi poslovanja</t>
  </si>
  <si>
    <t>VR8404B Ostale naknade građanima i kućanstvima iz proračuna</t>
  </si>
  <si>
    <t>A100162A Prijenos sredstava od nenadležnih proračuna</t>
  </si>
  <si>
    <t>503 POMOĆI IZ NENADLEŽNIH PRORAČUNA - KORISNICI</t>
  </si>
  <si>
    <t>VR8401V Plaće (Bruto)</t>
  </si>
  <si>
    <t>3111 Plaće za redovan rad</t>
  </si>
  <si>
    <t>VR8401X Doprinosi na plaće</t>
  </si>
  <si>
    <t>3132 Doprinosi za obvezno zdravstveno osiguranje</t>
  </si>
  <si>
    <t>VR8401Q Naknade troškova zaposlenima</t>
  </si>
  <si>
    <t>VR8402X Rashodi za materijal i energiju</t>
  </si>
  <si>
    <t>VR8401T Rashodi za usluge</t>
  </si>
  <si>
    <t>VR8401Y Ostale naknade građanima i kućanstvima iz proračuna</t>
  </si>
  <si>
    <t>VR8501E Tekuće donacije</t>
  </si>
  <si>
    <t>3812 Tekuće donacije u naravi</t>
  </si>
  <si>
    <t>VR8401O Postrojenja i oprema</t>
  </si>
  <si>
    <t>VR8402G Knjige, umjetnička djela i ostale izložbene vrijednosti</t>
  </si>
  <si>
    <t>A100163A Javne potrebe iznad standarda - EU PROJEKTI</t>
  </si>
  <si>
    <t>56 Fondovi EU-a</t>
  </si>
  <si>
    <t>560 POMOĆI-FOND EU KORISNICI</t>
  </si>
  <si>
    <t>VR8402L Naknade troškova zaposlenima</t>
  </si>
  <si>
    <t>VR8402M Rashodi za usluge</t>
  </si>
  <si>
    <t>VR8402N Naknade troškova osobama izvan radnog odnosa</t>
  </si>
  <si>
    <t>3241 Naknade troškova osobama izvan radnog odnosa</t>
  </si>
  <si>
    <t>VR8402O Ostali nespomenuti rashodi poslovanja</t>
  </si>
  <si>
    <t>A100166A Prihod od financijske imovine - korisnici</t>
  </si>
  <si>
    <t>1110 OPĆI PRIHODI I PRIMICI KORISNICI</t>
  </si>
  <si>
    <t>VR8402S Ostali financijski rashodi</t>
  </si>
  <si>
    <t>201 MZOS- Plaće SŠ</t>
  </si>
  <si>
    <t>A200201 MZOS- Plaće SŠ</t>
  </si>
  <si>
    <t>512 Pomoći iz državnog proračuna - plaće MZOS</t>
  </si>
  <si>
    <t>DR8535 Plaće (Bruto)</t>
  </si>
  <si>
    <t>DR8536 Ostali rashodi za zaposlene</t>
  </si>
  <si>
    <t>DR8537 Doprinosi na plaće</t>
  </si>
  <si>
    <t>3133 Doprinosi za obvezno osiguranje u slučaju nezaposlenosti</t>
  </si>
  <si>
    <t>DR8538A Ostali nespomenuti rashodi poslovanja</t>
  </si>
  <si>
    <t>3296 troškovi sudskih postupaka</t>
  </si>
  <si>
    <t>DR8538B Ostali financijski rashodi</t>
  </si>
  <si>
    <t>VR8404 Naknade građanima u naravi</t>
  </si>
  <si>
    <t>3721 Naknade građanima u novcu</t>
  </si>
  <si>
    <t>RASHODI I IZDACI PR</t>
  </si>
  <si>
    <t>RASHODI I IZDACI VR</t>
  </si>
  <si>
    <t>SVEUKUPNO RASHODI I IZDACI MIOŠ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</si>
  <si>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</si>
  <si>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</si>
  <si>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</si>
  <si>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</si>
  <si>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</si>
  <si>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</si>
  <si>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</si>
  <si>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</si>
  <si>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</si>
  <si>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NOVI PLAN 
(2. rebalans)</t>
  </si>
  <si>
    <t>SVEUKUPNO PRIHODI I PRIMITCI</t>
  </si>
  <si>
    <t>67 Prihodi iz nadležnog proračuna i od HZZO-a temeljem ugovornih obveza</t>
  </si>
  <si>
    <t>66 Prihodi od prodaje proizvoda i robe te pruženih usluga i prihodi od donacija te povrati po protestiranim jamstvima</t>
  </si>
  <si>
    <t>1 OPĆI PRIHODI I PRIMICI</t>
  </si>
  <si>
    <t>11 Opći prihodi i primici</t>
  </si>
  <si>
    <t>111 Porezni i ostali prihodi</t>
  </si>
  <si>
    <t>64 Prihodi od imovine</t>
  </si>
  <si>
    <t>4 Prihodi za posebne namjene</t>
  </si>
  <si>
    <t>65 Prihodi od upravnih i administrativnih pristojbi, pristojbi po posebnim propisima i naknada</t>
  </si>
  <si>
    <t>5 POMOĆI</t>
  </si>
  <si>
    <t>63 Pomoći iz inozemstva i od subjekata unutar općeg proračuna</t>
  </si>
  <si>
    <t>51 Pomoći</t>
  </si>
  <si>
    <t>6 DONACIJE</t>
  </si>
  <si>
    <t>61 Donacije</t>
  </si>
  <si>
    <t>7 Namjenski primici od zaduživanja</t>
  </si>
  <si>
    <t>71 Namjenski primici od zaduživanja</t>
  </si>
  <si>
    <t>72 Prihodi od prodaje proizvedene dugotrajne imovine</t>
  </si>
  <si>
    <t>TEKUĆI PLAN 2023
(1. rebalans)</t>
  </si>
  <si>
    <t>IZVORNI PLAN 
2023.</t>
  </si>
  <si>
    <t>RASHODI POSLOVANJA</t>
  </si>
  <si>
    <t>32 Materijalni rashodi</t>
  </si>
  <si>
    <t>37 Naknade građanima i kućanstvima na temelju osiguranja i druge naknade</t>
  </si>
  <si>
    <t>31 Rashodi za zaposlene</t>
  </si>
  <si>
    <t>34 Financijski rashodi</t>
  </si>
  <si>
    <t>42 Rashodi za nabavu proizvedene dugotrajne imovine</t>
  </si>
  <si>
    <t>38 Ostali rashodi</t>
  </si>
  <si>
    <t>45 Rashodi za dodatna ulaganja na nefinancijskoj imovini</t>
  </si>
  <si>
    <t>REKAPITULACIJA</t>
  </si>
  <si>
    <t>UKUPNI RASHODI</t>
  </si>
  <si>
    <t>PRENESENI MANJAK POKRIVEN PRIHODIMA</t>
  </si>
  <si>
    <t>RASHODI FINANCIRANI PRENESENIM VIŠKOM PRIHODA IZ
PRETHODNIH GODINA</t>
  </si>
  <si>
    <t xml:space="preserve">UKUPNI PRIHODI </t>
  </si>
  <si>
    <t>Oznaka</t>
  </si>
  <si>
    <t>6 Prihodi poslovanja</t>
  </si>
  <si>
    <t>7 Prihodi od prodaje nefinancijske imovine</t>
  </si>
  <si>
    <t>SVEUKUPNO PRIHODI</t>
  </si>
  <si>
    <t>SVEUKUPNO RASHODI</t>
  </si>
  <si>
    <t xml:space="preserve">TEKUĆI PLAN
(1. rebalans) </t>
  </si>
  <si>
    <t>Izvorni plan 
2023.</t>
  </si>
  <si>
    <t>PRIMICI OD FINANCIJSKE IMOVINE I ZADUŽIVANJA</t>
  </si>
  <si>
    <t>IZDACI ZA FINANCIJSKU IMOVINU I OTPLATE ZAJMOVA</t>
  </si>
  <si>
    <t>NETO FINANCIRANJE</t>
  </si>
  <si>
    <t>UKUPAN DONOS VIŠKA / MANJKA IZ PRETHODNE(IH) GODINA</t>
  </si>
  <si>
    <t>'VIŠAK / MANJAK + NETO FINANCIRANJE</t>
  </si>
  <si>
    <t>RAZLIKA - VIŠAK / MANJAK</t>
  </si>
  <si>
    <t>VIŠAK / MANJAK IZ PRETHODNE(IH) GODINE KOJI ĆE
 SE RASPOREDITI / POKRITI</t>
  </si>
  <si>
    <t>*** Napomena: Redak UKUPAN DONOS VIŠKA/MANJKA IZ PRETHODNE(IH) GODINA služi kao informacija i ne uzima se u obzir kod uravnoteženja 
proračuna, već se proračun uravnotežuje retkom VIŠAK/MANJAK IZ PRETHODNE(IH) GODINE KOJI ĆE SE POKRITI/RASPOREDITI.</t>
  </si>
  <si>
    <t>INDEKS
2. rebalans/1. rebalans</t>
  </si>
  <si>
    <t>klasa: 400-02/23-01/</t>
  </si>
  <si>
    <t xml:space="preserve">
(1. rebalans)</t>
  </si>
  <si>
    <t>TEKUĆI PLAN 
(2. rebalans)</t>
  </si>
  <si>
    <t>NOVI PLAN
(3.rebalans)</t>
  </si>
  <si>
    <t>INDEKS
3. rebalans/2. rebalans</t>
  </si>
  <si>
    <t>INDEKS
1. rebalans/izvorni plan</t>
  </si>
  <si>
    <t>41 Rashodi za nabavu neproizvedene dugotrajne imovine</t>
  </si>
  <si>
    <t>NOVI PLAN
(3. rebalans)</t>
  </si>
  <si>
    <t xml:space="preserve"> PLAN
(2. rebalans)</t>
  </si>
  <si>
    <t xml:space="preserve"> PLAN 
(1. rebalans)</t>
  </si>
  <si>
    <t>PLAN 
(1. rebalans)</t>
  </si>
  <si>
    <t>PLAN
(2. rebalans)</t>
  </si>
  <si>
    <t>321 Naknade troškova zaposlenima</t>
  </si>
  <si>
    <t>322 Rashodi za materijal i energiju</t>
  </si>
  <si>
    <t>323 Rashodi za usluge</t>
  </si>
  <si>
    <t>329 Ostali nespomenuti rashodi poslovanja</t>
  </si>
  <si>
    <t>343 Ostali financijski rashodi</t>
  </si>
  <si>
    <t>PLAN 
(2. rebalans)</t>
  </si>
  <si>
    <t>razlika</t>
  </si>
  <si>
    <t>PLAN 
(3. rebalans)</t>
  </si>
  <si>
    <t>PLAN 2.
(2. rebalans)</t>
  </si>
  <si>
    <t xml:space="preserve">NOVI PLAN 
(3. rebalans) </t>
  </si>
  <si>
    <t>IZVORNI PLAN
 2023.</t>
  </si>
  <si>
    <t>IZVORNI 
PLAN 2023.</t>
  </si>
  <si>
    <t>VR8403Ž Rashodi za usluge</t>
  </si>
  <si>
    <t>65 Prihodi od nefinancijske imovine i nadoknade štete s osnova osiguranja</t>
  </si>
  <si>
    <t>INDEKS
3. rebalans/
2. rebalans</t>
  </si>
  <si>
    <t>INDEKS
2. rebalans/
1. rebalans</t>
  </si>
  <si>
    <t>INDEKS
1. rebalans/
izvorni plan</t>
  </si>
  <si>
    <t>Na temelju članka 37. Statuta Mješovite industrijsko-obrtnička škole Školski odbor na 
sjednici 20. 12. 2023. godine usvaja  3. izmjene financijskog plana za 2023.</t>
  </si>
  <si>
    <t>Karlovac, 20.12.2023.</t>
  </si>
  <si>
    <t>VR8401Z Ostali rashodi za zaposlene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</si>
</sst>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8B451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Verdan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left" wrapText="1" indent="1"/>
    </xf>
    <xf numFmtId="4" fontId="20" fillId="36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left" wrapText="1" indent="1"/>
    </xf>
    <xf numFmtId="4" fontId="22" fillId="38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right" wrapText="1" indent="1"/>
    </xf>
    <xf numFmtId="0" fontId="16" fillId="0" borderId="0" xfId="0" applyFont="1"/>
    <xf numFmtId="4" fontId="16" fillId="39" borderId="11" xfId="0" applyNumberFormat="1" applyFont="1" applyFill="1" applyBorder="1"/>
    <xf numFmtId="0" fontId="24" fillId="41" borderId="11" xfId="0" applyNumberFormat="1" applyFont="1" applyFill="1" applyBorder="1" applyAlignment="1" applyProtection="1">
      <alignment vertical="center" wrapText="1"/>
    </xf>
    <xf numFmtId="0" fontId="23" fillId="40" borderId="11" xfId="0" applyNumberFormat="1" applyFont="1" applyFill="1" applyBorder="1" applyAlignment="1" applyProtection="1">
      <alignment horizontal="center" vertical="center" wrapText="1"/>
    </xf>
    <xf numFmtId="0" fontId="20" fillId="39" borderId="12" xfId="0" applyFont="1" applyFill="1" applyBorder="1" applyAlignment="1">
      <alignment horizontal="left" wrapText="1" indent="1"/>
    </xf>
    <xf numFmtId="0" fontId="24" fillId="41" borderId="11" xfId="0" applyNumberFormat="1" applyFont="1" applyFill="1" applyBorder="1" applyAlignment="1" applyProtection="1">
      <alignment horizontal="left" vertical="center" wrapText="1"/>
    </xf>
    <xf numFmtId="0" fontId="23" fillId="40" borderId="13" xfId="0" applyNumberFormat="1" applyFont="1" applyFill="1" applyBorder="1" applyAlignment="1" applyProtection="1">
      <alignment horizontal="center" vertical="center" wrapText="1"/>
    </xf>
    <xf numFmtId="0" fontId="25" fillId="41" borderId="11" xfId="0" applyNumberFormat="1" applyFont="1" applyFill="1" applyBorder="1" applyAlignment="1" applyProtection="1">
      <alignment vertical="center" wrapText="1"/>
    </xf>
    <xf numFmtId="0" fontId="24" fillId="41" borderId="11" xfId="0" applyNumberFormat="1" applyFont="1" applyFill="1" applyBorder="1" applyAlignment="1" applyProtection="1">
      <alignment horizontal="left" vertical="center"/>
    </xf>
    <xf numFmtId="0" fontId="24" fillId="41" borderId="11" xfId="0" applyFont="1" applyFill="1" applyBorder="1" applyAlignment="1">
      <alignment horizontal="left" vertical="center"/>
    </xf>
    <xf numFmtId="0" fontId="26" fillId="41" borderId="11" xfId="0" quotePrefix="1" applyFont="1" applyFill="1" applyBorder="1" applyAlignment="1">
      <alignment horizontal="left" vertical="center" wrapText="1"/>
    </xf>
    <xf numFmtId="4" fontId="20" fillId="33" borderId="11" xfId="0" applyNumberFormat="1" applyFont="1" applyFill="1" applyBorder="1" applyAlignment="1">
      <alignment horizontal="right" wrapText="1" indent="1"/>
    </xf>
    <xf numFmtId="0" fontId="26" fillId="41" borderId="11" xfId="0" quotePrefix="1" applyFont="1" applyFill="1" applyBorder="1" applyAlignment="1">
      <alignment horizontal="left" vertical="center"/>
    </xf>
    <xf numFmtId="0" fontId="25" fillId="41" borderId="11" xfId="0" quotePrefix="1" applyFont="1" applyFill="1" applyBorder="1" applyAlignment="1">
      <alignment horizontal="left" vertical="center"/>
    </xf>
    <xf numFmtId="3" fontId="27" fillId="41" borderId="11" xfId="0" applyNumberFormat="1" applyFont="1" applyFill="1" applyBorder="1" applyAlignment="1">
      <alignment horizontal="right"/>
    </xf>
    <xf numFmtId="0" fontId="25" fillId="41" borderId="11" xfId="0" applyNumberFormat="1" applyFont="1" applyFill="1" applyBorder="1" applyAlignment="1" applyProtection="1">
      <alignment horizontal="left" vertical="center" wrapText="1"/>
    </xf>
    <xf numFmtId="0" fontId="16" fillId="0" borderId="11" xfId="0" applyFont="1" applyBorder="1" applyAlignment="1">
      <alignment horizontal="center" wrapText="1"/>
    </xf>
    <xf numFmtId="0" fontId="26" fillId="41" borderId="11" xfId="0" applyFont="1" applyFill="1" applyBorder="1" applyAlignment="1">
      <alignment horizontal="left" vertical="center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left" wrapText="1" indent="1"/>
    </xf>
    <xf numFmtId="4" fontId="20" fillId="36" borderId="10" xfId="0" applyNumberFormat="1" applyFont="1" applyFill="1" applyBorder="1" applyAlignment="1">
      <alignment horizontal="right" wrapText="1" indent="1"/>
    </xf>
    <xf numFmtId="0" fontId="20" fillId="36" borderId="10" xfId="0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left" wrapText="1" indent="1"/>
    </xf>
    <xf numFmtId="4" fontId="22" fillId="38" borderId="10" xfId="0" applyNumberFormat="1" applyFont="1" applyFill="1" applyBorder="1" applyAlignment="1">
      <alignment horizontal="right" wrapText="1" indent="1"/>
    </xf>
    <xf numFmtId="0" fontId="22" fillId="38" borderId="10" xfId="0" applyFont="1" applyFill="1" applyBorder="1" applyAlignment="1">
      <alignment horizontal="right" wrapText="1" indent="1"/>
    </xf>
    <xf numFmtId="0" fontId="0" fillId="0" borderId="0" xfId="0"/>
    <xf numFmtId="0" fontId="0" fillId="0" borderId="0" xfId="0" applyAlignment="1">
      <alignment horizontal="center"/>
    </xf>
    <xf numFmtId="0" fontId="20" fillId="44" borderId="10" xfId="0" applyFont="1" applyFill="1" applyBorder="1" applyAlignment="1">
      <alignment horizontal="left" wrapText="1" indent="1"/>
    </xf>
    <xf numFmtId="4" fontId="20" fillId="43" borderId="10" xfId="0" applyNumberFormat="1" applyFont="1" applyFill="1" applyBorder="1" applyAlignment="1">
      <alignment horizontal="right" wrapText="1" indent="1"/>
    </xf>
    <xf numFmtId="0" fontId="0" fillId="0" borderId="0" xfId="0" applyFill="1"/>
    <xf numFmtId="0" fontId="20" fillId="43" borderId="10" xfId="0" applyFont="1" applyFill="1" applyBorder="1" applyAlignment="1">
      <alignment horizontal="left" wrapText="1" indent="1"/>
    </xf>
    <xf numFmtId="0" fontId="0" fillId="45" borderId="11" xfId="0" applyFill="1" applyBorder="1"/>
    <xf numFmtId="0" fontId="20" fillId="45" borderId="10" xfId="0" applyFont="1" applyFill="1" applyBorder="1" applyAlignment="1">
      <alignment horizontal="left" wrapText="1" indent="1"/>
    </xf>
    <xf numFmtId="0" fontId="0" fillId="0" borderId="11" xfId="0" applyFill="1" applyBorder="1"/>
    <xf numFmtId="0" fontId="0" fillId="0" borderId="11" xfId="0" applyBorder="1"/>
    <xf numFmtId="4" fontId="0" fillId="0" borderId="11" xfId="0" applyNumberFormat="1" applyBorder="1" applyAlignment="1"/>
    <xf numFmtId="0" fontId="22" fillId="0" borderId="0" xfId="0" applyFont="1" applyFill="1" applyBorder="1" applyAlignment="1">
      <alignment horizontal="right" wrapText="1" indent="1"/>
    </xf>
    <xf numFmtId="4" fontId="20" fillId="44" borderId="10" xfId="0" applyNumberFormat="1" applyFont="1" applyFill="1" applyBorder="1" applyAlignment="1">
      <alignment horizontal="right" wrapText="1" indent="1"/>
    </xf>
    <xf numFmtId="4" fontId="20" fillId="45" borderId="10" xfId="0" applyNumberFormat="1" applyFont="1" applyFill="1" applyBorder="1" applyAlignment="1">
      <alignment horizontal="right" wrapText="1" indent="1"/>
    </xf>
    <xf numFmtId="0" fontId="0" fillId="43" borderId="11" xfId="0" applyFill="1" applyBorder="1"/>
    <xf numFmtId="0" fontId="0" fillId="0" borderId="11" xfId="0" applyBorder="1" applyAlignment="1">
      <alignment wrapText="1"/>
    </xf>
    <xf numFmtId="0" fontId="22" fillId="0" borderId="0" xfId="0" applyFont="1" applyFill="1" applyBorder="1" applyAlignment="1">
      <alignment horizontal="left" wrapText="1" indent="1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0" fontId="21" fillId="37" borderId="10" xfId="0" applyFont="1" applyFill="1" applyBorder="1" applyAlignment="1">
      <alignment horizontal="righ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2" fillId="42" borderId="10" xfId="0" applyFont="1" applyFill="1" applyBorder="1" applyAlignment="1">
      <alignment horizontal="left" wrapText="1" indent="1"/>
    </xf>
    <xf numFmtId="0" fontId="22" fillId="42" borderId="10" xfId="0" applyFont="1" applyFill="1" applyBorder="1" applyAlignment="1">
      <alignment horizontal="right" wrapText="1" indent="1"/>
    </xf>
    <xf numFmtId="4" fontId="22" fillId="42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4" borderId="10" xfId="0" applyFont="1" applyFill="1" applyBorder="1" applyAlignment="1">
      <alignment horizontal="left" wrapText="1" indent="1"/>
    </xf>
    <xf numFmtId="4" fontId="20" fillId="34" borderId="10" xfId="0" applyNumberFormat="1" applyFont="1" applyFill="1" applyBorder="1" applyAlignment="1">
      <alignment horizontal="right" wrapText="1" indent="1"/>
    </xf>
    <xf numFmtId="0" fontId="20" fillId="35" borderId="10" xfId="0" applyFont="1" applyFill="1" applyBorder="1" applyAlignment="1">
      <alignment horizontal="left" wrapText="1" indent="1"/>
    </xf>
    <xf numFmtId="4" fontId="20" fillId="35" borderId="10" xfId="0" applyNumberFormat="1" applyFont="1" applyFill="1" applyBorder="1" applyAlignment="1">
      <alignment horizontal="right" wrapText="1" indent="1"/>
    </xf>
    <xf numFmtId="0" fontId="21" fillId="37" borderId="10" xfId="0" applyFont="1" applyFill="1" applyBorder="1" applyAlignment="1">
      <alignment horizontal="left" wrapText="1" indent="1"/>
    </xf>
    <xf numFmtId="0" fontId="21" fillId="37" borderId="10" xfId="0" applyFont="1" applyFill="1" applyBorder="1" applyAlignment="1">
      <alignment horizontal="right" wrapText="1" indent="1"/>
    </xf>
    <xf numFmtId="4" fontId="21" fillId="37" borderId="10" xfId="0" applyNumberFormat="1" applyFont="1" applyFill="1" applyBorder="1" applyAlignment="1">
      <alignment horizontal="right" wrapText="1" indent="1"/>
    </xf>
    <xf numFmtId="0" fontId="22" fillId="42" borderId="10" xfId="0" applyFont="1" applyFill="1" applyBorder="1" applyAlignment="1">
      <alignment horizontal="left" wrapText="1" indent="1"/>
    </xf>
    <xf numFmtId="0" fontId="22" fillId="42" borderId="10" xfId="0" applyFont="1" applyFill="1" applyBorder="1" applyAlignment="1">
      <alignment horizontal="right" wrapText="1" indent="1"/>
    </xf>
    <xf numFmtId="4" fontId="22" fillId="42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4" fontId="0" fillId="0" borderId="11" xfId="0" applyNumberFormat="1" applyFill="1" applyBorder="1" applyAlignment="1"/>
    <xf numFmtId="2" fontId="22" fillId="42" borderId="10" xfId="0" applyNumberFormat="1" applyFont="1" applyFill="1" applyBorder="1" applyAlignment="1">
      <alignment horizontal="right" wrapText="1" indent="1"/>
    </xf>
    <xf numFmtId="4" fontId="0" fillId="0" borderId="11" xfId="0" applyNumberFormat="1" applyBorder="1"/>
    <xf numFmtId="0" fontId="28" fillId="0" borderId="11" xfId="0" applyFont="1" applyBorder="1" applyAlignment="1">
      <alignment horizontal="center" vertical="center" wrapText="1" indent="1"/>
    </xf>
    <xf numFmtId="0" fontId="20" fillId="33" borderId="0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left" wrapText="1" indent="1"/>
    </xf>
    <xf numFmtId="4" fontId="20" fillId="44" borderId="15" xfId="0" applyNumberFormat="1" applyFont="1" applyFill="1" applyBorder="1" applyAlignment="1">
      <alignment horizontal="right" wrapText="1" indent="1"/>
    </xf>
    <xf numFmtId="4" fontId="0" fillId="0" borderId="0" xfId="0" applyNumberFormat="1"/>
    <xf numFmtId="0" fontId="0" fillId="0" borderId="11" xfId="0" quotePrefix="1" applyBorder="1"/>
    <xf numFmtId="0" fontId="0" fillId="0" borderId="0" xfId="0" applyBorder="1"/>
    <xf numFmtId="4" fontId="20" fillId="33" borderId="0" xfId="0" applyNumberFormat="1" applyFont="1" applyFill="1" applyBorder="1" applyAlignment="1">
      <alignment horizontal="right" wrapText="1" indent="1"/>
    </xf>
    <xf numFmtId="0" fontId="20" fillId="44" borderId="15" xfId="0" applyFont="1" applyFill="1" applyBorder="1" applyAlignment="1">
      <alignment horizontal="left" wrapText="1" indent="1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45" borderId="11" xfId="0" applyFont="1" applyFill="1" applyBorder="1" applyAlignment="1">
      <alignment horizontal="left" wrapText="1" indent="1"/>
    </xf>
    <xf numFmtId="4" fontId="20" fillId="45" borderId="11" xfId="0" applyNumberFormat="1" applyFont="1" applyFill="1" applyBorder="1" applyAlignment="1">
      <alignment horizontal="right" wrapText="1" indent="1"/>
    </xf>
    <xf numFmtId="0" fontId="20" fillId="33" borderId="14" xfId="0" applyFont="1" applyFill="1" applyBorder="1" applyAlignment="1">
      <alignment horizontal="left" wrapText="1" indent="1"/>
    </xf>
    <xf numFmtId="0" fontId="20" fillId="33" borderId="14" xfId="0" applyFont="1" applyFill="1" applyBorder="1" applyAlignment="1">
      <alignment horizontal="right" wrapText="1" indent="1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/>
    <xf numFmtId="4" fontId="20" fillId="43" borderId="12" xfId="0" applyNumberFormat="1" applyFont="1" applyFill="1" applyBorder="1" applyAlignment="1">
      <alignment horizontal="right" wrapText="1" indent="1"/>
    </xf>
    <xf numFmtId="4" fontId="20" fillId="45" borderId="12" xfId="0" applyNumberFormat="1" applyFont="1" applyFill="1" applyBorder="1" applyAlignment="1">
      <alignment horizontal="right" wrapText="1" indent="1"/>
    </xf>
    <xf numFmtId="4" fontId="0" fillId="0" borderId="16" xfId="0" applyNumberFormat="1" applyBorder="1"/>
    <xf numFmtId="4" fontId="0" fillId="0" borderId="16" xfId="0" applyNumberFormat="1" applyBorder="1" applyAlignment="1"/>
    <xf numFmtId="4" fontId="0" fillId="0" borderId="16" xfId="0" applyNumberFormat="1" applyFill="1" applyBorder="1" applyAlignment="1"/>
    <xf numFmtId="4" fontId="20" fillId="43" borderId="11" xfId="0" applyNumberFormat="1" applyFont="1" applyFill="1" applyBorder="1" applyAlignment="1">
      <alignment horizontal="right" wrapText="1" indent="1"/>
    </xf>
    <xf numFmtId="4" fontId="20" fillId="0" borderId="0" xfId="0" applyNumberFormat="1" applyFont="1" applyFill="1" applyBorder="1" applyAlignment="1">
      <alignment horizontal="right" wrapText="1" indent="1"/>
    </xf>
    <xf numFmtId="4" fontId="0" fillId="0" borderId="0" xfId="0" applyNumberFormat="1" applyFill="1" applyBorder="1"/>
    <xf numFmtId="4" fontId="0" fillId="0" borderId="0" xfId="0" applyNumberFormat="1" applyFill="1"/>
    <xf numFmtId="4" fontId="22" fillId="42" borderId="10" xfId="0" applyNumberFormat="1" applyFont="1" applyFill="1" applyBorder="1" applyAlignment="1">
      <alignment horizontal="left" wrapText="1" indent="1"/>
    </xf>
    <xf numFmtId="0" fontId="16" fillId="0" borderId="16" xfId="0" applyFont="1" applyBorder="1" applyAlignment="1">
      <alignment horizontal="center" wrapText="1"/>
    </xf>
    <xf numFmtId="4" fontId="20" fillId="34" borderId="11" xfId="0" applyNumberFormat="1" applyFont="1" applyFill="1" applyBorder="1" applyAlignment="1">
      <alignment horizontal="right" wrapText="1" indent="1"/>
    </xf>
    <xf numFmtId="4" fontId="20" fillId="35" borderId="11" xfId="0" applyNumberFormat="1" applyFont="1" applyFill="1" applyBorder="1" applyAlignment="1">
      <alignment horizontal="right" wrapText="1" indent="1"/>
    </xf>
    <xf numFmtId="4" fontId="20" fillId="39" borderId="11" xfId="0" applyNumberFormat="1" applyFont="1" applyFill="1" applyBorder="1" applyAlignment="1">
      <alignment horizontal="right" wrapText="1" indent="1"/>
    </xf>
    <xf numFmtId="4" fontId="0" fillId="0" borderId="0" xfId="0" applyNumberFormat="1" applyAlignment="1">
      <alignment horizontal="right"/>
    </xf>
    <xf numFmtId="0" fontId="20" fillId="34" borderId="12" xfId="0" applyFont="1" applyFill="1" applyBorder="1" applyAlignment="1">
      <alignment horizontal="left" wrapText="1" indent="1"/>
    </xf>
    <xf numFmtId="0" fontId="20" fillId="33" borderId="12" xfId="0" applyFont="1" applyFill="1" applyBorder="1" applyAlignment="1">
      <alignment horizontal="left" wrapText="1" indent="1"/>
    </xf>
    <xf numFmtId="4" fontId="16" fillId="0" borderId="0" xfId="0" applyNumberFormat="1" applyFont="1" applyAlignment="1">
      <alignment horizontal="right"/>
    </xf>
    <xf numFmtId="0" fontId="20" fillId="35" borderId="12" xfId="0" applyFont="1" applyFill="1" applyBorder="1" applyAlignment="1">
      <alignment horizontal="left" wrapText="1" indent="1"/>
    </xf>
    <xf numFmtId="4" fontId="16" fillId="39" borderId="11" xfId="0" applyNumberFormat="1" applyFont="1" applyFill="1" applyBorder="1" applyAlignment="1">
      <alignment horizontal="right"/>
    </xf>
    <xf numFmtId="0" fontId="0" fillId="0" borderId="0" xfId="0"/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0" fillId="0" borderId="0" xfId="0"/>
    <xf numFmtId="4" fontId="20" fillId="33" borderId="10" xfId="0" applyNumberFormat="1" applyFont="1" applyFill="1" applyBorder="1" applyAlignment="1">
      <alignment horizontal="right" wrapText="1" indent="1"/>
    </xf>
    <xf numFmtId="2" fontId="20" fillId="33" borderId="10" xfId="0" applyNumberFormat="1" applyFont="1" applyFill="1" applyBorder="1" applyAlignment="1">
      <alignment horizontal="right" wrapText="1" indent="1"/>
    </xf>
    <xf numFmtId="0" fontId="18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A40" sqref="A40"/>
    </sheetView>
  </sheetViews>
  <sheetFormatPr defaultRowHeight="15"/>
  <cols>
    <col min="1" max="1" width="55.140625" customWidth="1"/>
    <col min="2" max="2" width="16" customWidth="1"/>
    <col min="3" max="3" width="18" customWidth="1"/>
    <col min="4" max="4" width="17.28515625" style="113" customWidth="1"/>
    <col min="5" max="5" width="13.140625" style="142" customWidth="1"/>
    <col min="6" max="6" width="17.7109375" customWidth="1"/>
    <col min="7" max="7" width="18.5703125" customWidth="1"/>
  </cols>
  <sheetData>
    <row r="1" spans="1:7">
      <c r="A1" s="150" t="s">
        <v>244</v>
      </c>
      <c r="B1" s="151"/>
      <c r="C1" s="151"/>
      <c r="D1" s="151"/>
      <c r="E1" s="151"/>
      <c r="F1" s="151"/>
      <c r="G1" s="151"/>
    </row>
    <row r="2" spans="1:7">
      <c r="A2" s="151"/>
      <c r="B2" s="151"/>
      <c r="C2" s="151"/>
      <c r="D2" s="151"/>
      <c r="E2" s="151"/>
      <c r="F2" s="151"/>
      <c r="G2" s="151"/>
    </row>
    <row r="3" spans="1:7" ht="9" customHeight="1"/>
    <row r="4" spans="1:7">
      <c r="A4" s="152" t="s">
        <v>0</v>
      </c>
      <c r="B4" s="151"/>
      <c r="C4" s="151"/>
      <c r="D4" s="151"/>
      <c r="E4" s="151"/>
      <c r="F4" s="151"/>
      <c r="G4" s="151"/>
    </row>
    <row r="5" spans="1:7">
      <c r="A5" s="151"/>
      <c r="B5" s="151"/>
      <c r="C5" s="151"/>
      <c r="D5" s="151"/>
      <c r="E5" s="151"/>
      <c r="F5" s="151"/>
      <c r="G5" s="151"/>
    </row>
    <row r="6" spans="1:7" ht="5.25" customHeight="1"/>
    <row r="7" spans="1:7">
      <c r="A7" s="151" t="s">
        <v>1</v>
      </c>
      <c r="B7" s="151"/>
      <c r="C7" s="151"/>
      <c r="D7" s="151"/>
      <c r="E7" s="151"/>
      <c r="F7" s="151"/>
      <c r="G7" s="151"/>
    </row>
    <row r="8" spans="1:7" ht="7.5" customHeight="1"/>
    <row r="9" spans="1:7">
      <c r="A9" s="150" t="s">
        <v>8</v>
      </c>
      <c r="B9" s="151"/>
      <c r="C9" s="151"/>
      <c r="D9" s="151"/>
      <c r="E9" s="151"/>
      <c r="F9" s="151"/>
      <c r="G9" s="151"/>
    </row>
    <row r="10" spans="1:7" ht="8.25" customHeight="1"/>
    <row r="11" spans="1:7" ht="29.25" customHeight="1">
      <c r="A11" s="104" t="s">
        <v>199</v>
      </c>
      <c r="B11" s="104" t="s">
        <v>205</v>
      </c>
      <c r="C11" s="104" t="s">
        <v>204</v>
      </c>
      <c r="D11" s="104" t="s">
        <v>235</v>
      </c>
      <c r="E11" s="104" t="s">
        <v>233</v>
      </c>
      <c r="F11" s="104" t="s">
        <v>236</v>
      </c>
    </row>
    <row r="12" spans="1:7" ht="15" customHeight="1">
      <c r="A12" s="106" t="s">
        <v>200</v>
      </c>
      <c r="B12" s="32">
        <v>1259919</v>
      </c>
      <c r="C12" s="32">
        <v>1416916.46</v>
      </c>
      <c r="D12" s="32">
        <v>1502908.52</v>
      </c>
      <c r="E12" s="32">
        <f t="shared" ref="E12:E17" si="0">SUM(F12-D12)</f>
        <v>-26488.39000000013</v>
      </c>
      <c r="F12" s="32">
        <v>1476420.13</v>
      </c>
    </row>
    <row r="13" spans="1:7" ht="15" customHeight="1">
      <c r="A13" s="118" t="s">
        <v>201</v>
      </c>
      <c r="B13" s="119">
        <v>100</v>
      </c>
      <c r="C13" s="119">
        <v>93.26</v>
      </c>
      <c r="D13" s="119">
        <v>3093.26</v>
      </c>
      <c r="E13" s="119">
        <f t="shared" si="0"/>
        <v>-2931.6800000000003</v>
      </c>
      <c r="F13" s="119">
        <v>161.58000000000001</v>
      </c>
    </row>
    <row r="14" spans="1:7" ht="15" customHeight="1">
      <c r="A14" s="58" t="s">
        <v>202</v>
      </c>
      <c r="B14" s="68">
        <v>1260019</v>
      </c>
      <c r="C14" s="68">
        <v>1417009.72</v>
      </c>
      <c r="D14" s="68">
        <f>SUM(D12:D13)</f>
        <v>1506001.78</v>
      </c>
      <c r="E14" s="68">
        <f t="shared" si="0"/>
        <v>-29420.070000000065</v>
      </c>
      <c r="F14" s="68">
        <f t="shared" ref="F14" si="1">SUM(F12:F13)</f>
        <v>1476581.71</v>
      </c>
    </row>
    <row r="15" spans="1:7" ht="15" customHeight="1">
      <c r="A15" s="114" t="s">
        <v>28</v>
      </c>
      <c r="B15" s="146">
        <v>1286099</v>
      </c>
      <c r="C15" s="146">
        <v>1452126.49</v>
      </c>
      <c r="D15" s="146">
        <v>1536968.55</v>
      </c>
      <c r="E15" s="146">
        <f t="shared" si="0"/>
        <v>-23638.39000000013</v>
      </c>
      <c r="F15" s="146">
        <v>1513330.16</v>
      </c>
    </row>
    <row r="16" spans="1:7" ht="15" customHeight="1">
      <c r="A16" s="114" t="s">
        <v>91</v>
      </c>
      <c r="B16" s="146">
        <v>56572</v>
      </c>
      <c r="C16" s="146">
        <v>57666.68</v>
      </c>
      <c r="D16" s="146">
        <v>61816.68</v>
      </c>
      <c r="E16" s="146">
        <f t="shared" si="0"/>
        <v>-5781.68</v>
      </c>
      <c r="F16" s="146">
        <v>56035</v>
      </c>
    </row>
    <row r="17" spans="1:7" ht="15" customHeight="1">
      <c r="A17" s="112" t="s">
        <v>203</v>
      </c>
      <c r="B17" s="107">
        <v>1342671</v>
      </c>
      <c r="C17" s="107">
        <v>1509793.17</v>
      </c>
      <c r="D17" s="107">
        <f>SUM(D15:D16)</f>
        <v>1598785.23</v>
      </c>
      <c r="E17" s="107">
        <f t="shared" si="0"/>
        <v>-29420.070000000065</v>
      </c>
      <c r="F17" s="107">
        <f>SUM(F15:F16)</f>
        <v>1569365.16</v>
      </c>
    </row>
    <row r="18" spans="1:7" s="113" customFormat="1" ht="15" customHeight="1">
      <c r="A18" s="116" t="s">
        <v>211</v>
      </c>
      <c r="B18" s="117">
        <v>-82652</v>
      </c>
      <c r="C18" s="117">
        <v>-92783.45</v>
      </c>
      <c r="D18" s="117">
        <v>-92783.45</v>
      </c>
      <c r="E18" s="117"/>
      <c r="F18" s="117">
        <f>SUM(F14-F17)</f>
        <v>-92783.449999999953</v>
      </c>
    </row>
    <row r="19" spans="1:7" s="113" customFormat="1" ht="5.25" customHeight="1">
      <c r="A19" s="105"/>
      <c r="B19" s="111"/>
      <c r="C19" s="111"/>
      <c r="D19" s="111"/>
      <c r="E19" s="111"/>
      <c r="F19" s="111"/>
    </row>
    <row r="20" spans="1:7" ht="15" customHeight="1">
      <c r="A20" s="151" t="s">
        <v>9</v>
      </c>
      <c r="B20" s="151"/>
      <c r="C20" s="151"/>
      <c r="D20" s="151"/>
      <c r="E20" s="151"/>
      <c r="F20" s="151"/>
      <c r="G20" s="151"/>
    </row>
    <row r="21" spans="1:7" s="113" customFormat="1" ht="10.5" customHeight="1">
      <c r="A21" s="4"/>
      <c r="B21" s="4"/>
      <c r="C21" s="4"/>
      <c r="D21" s="4"/>
      <c r="E21" s="120"/>
      <c r="F21" s="4"/>
      <c r="G21" s="4"/>
    </row>
    <row r="22" spans="1:7" ht="35.25" customHeight="1">
      <c r="A22" s="65"/>
      <c r="B22" s="104" t="s">
        <v>205</v>
      </c>
      <c r="C22" s="104" t="s">
        <v>204</v>
      </c>
      <c r="D22" s="104" t="s">
        <v>235</v>
      </c>
      <c r="E22" s="104" t="s">
        <v>233</v>
      </c>
      <c r="F22" s="104" t="s">
        <v>236</v>
      </c>
    </row>
    <row r="23" spans="1:7" ht="15" customHeight="1">
      <c r="A23" s="65" t="s">
        <v>206</v>
      </c>
      <c r="B23" s="65">
        <v>0</v>
      </c>
      <c r="C23" s="65">
        <v>0</v>
      </c>
      <c r="D23" s="65">
        <v>0</v>
      </c>
      <c r="E23" s="65"/>
      <c r="F23" s="65">
        <v>0</v>
      </c>
    </row>
    <row r="24" spans="1:7" ht="15" customHeight="1">
      <c r="A24" s="65" t="s">
        <v>207</v>
      </c>
      <c r="B24" s="65">
        <v>0</v>
      </c>
      <c r="C24" s="65">
        <v>0</v>
      </c>
      <c r="D24" s="65">
        <v>0</v>
      </c>
      <c r="E24" s="65"/>
      <c r="F24" s="65">
        <v>0</v>
      </c>
    </row>
    <row r="25" spans="1:7" ht="15" customHeight="1">
      <c r="A25" s="109" t="s">
        <v>208</v>
      </c>
      <c r="B25" s="65">
        <v>0</v>
      </c>
      <c r="C25" s="65">
        <v>0</v>
      </c>
      <c r="D25" s="65">
        <v>0</v>
      </c>
      <c r="E25" s="65"/>
      <c r="F25" s="65">
        <v>0</v>
      </c>
    </row>
    <row r="26" spans="1:7" ht="5.25" customHeight="1"/>
    <row r="27" spans="1:7" ht="15" customHeight="1">
      <c r="A27" s="151" t="s">
        <v>10</v>
      </c>
      <c r="B27" s="151"/>
      <c r="C27" s="151"/>
      <c r="D27" s="151"/>
      <c r="E27" s="151"/>
      <c r="F27" s="151"/>
      <c r="G27" s="151"/>
    </row>
    <row r="28" spans="1:7" ht="6.75" customHeight="1"/>
    <row r="29" spans="1:7" ht="15" customHeight="1">
      <c r="A29" s="65" t="s">
        <v>209</v>
      </c>
      <c r="B29" s="146">
        <v>120586</v>
      </c>
      <c r="C29" s="146">
        <v>130717.75999999999</v>
      </c>
      <c r="D29" s="146">
        <v>130717.75999999999</v>
      </c>
      <c r="E29" s="146"/>
      <c r="F29" s="115">
        <v>130717.75999999999</v>
      </c>
    </row>
    <row r="30" spans="1:7" ht="15" customHeight="1">
      <c r="A30" s="71" t="s">
        <v>212</v>
      </c>
      <c r="B30" s="146">
        <v>82652</v>
      </c>
      <c r="C30" s="146">
        <v>92783.45</v>
      </c>
      <c r="D30" s="146">
        <v>92783.45</v>
      </c>
      <c r="E30" s="146"/>
      <c r="F30" s="115">
        <v>92783.45</v>
      </c>
    </row>
    <row r="31" spans="1:7" ht="15" customHeight="1">
      <c r="A31" s="110"/>
      <c r="B31" s="110"/>
      <c r="C31" s="110"/>
      <c r="D31" s="110"/>
      <c r="E31" s="110"/>
      <c r="F31" s="110"/>
    </row>
    <row r="32" spans="1:7" ht="15" customHeight="1">
      <c r="A32" s="65" t="s">
        <v>210</v>
      </c>
      <c r="B32" s="65"/>
      <c r="C32" s="65"/>
      <c r="D32" s="65"/>
      <c r="E32" s="65"/>
      <c r="F32" s="65"/>
    </row>
    <row r="34" spans="1:12" ht="26.25" customHeight="1">
      <c r="A34" s="148" t="s">
        <v>213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1:12">
      <c r="A35" s="3"/>
      <c r="B35" s="3"/>
      <c r="C35" s="3"/>
      <c r="F35" s="3"/>
      <c r="G35" s="3"/>
      <c r="H35" s="3"/>
      <c r="I35" s="3"/>
      <c r="J35" s="3"/>
      <c r="K35" s="3"/>
      <c r="L35" s="3"/>
    </row>
    <row r="36" spans="1:12">
      <c r="A36" s="145" t="s">
        <v>245</v>
      </c>
      <c r="B36" s="3" t="s">
        <v>11</v>
      </c>
      <c r="C36" s="113"/>
      <c r="D36" s="113" t="s">
        <v>12</v>
      </c>
      <c r="F36" s="113"/>
      <c r="I36" s="3"/>
      <c r="J36" s="3"/>
      <c r="K36" s="3"/>
      <c r="L36" s="3"/>
    </row>
    <row r="37" spans="1:12">
      <c r="A37" s="113" t="s">
        <v>215</v>
      </c>
      <c r="B37" s="3" t="s">
        <v>13</v>
      </c>
      <c r="C37" s="57" t="s">
        <v>14</v>
      </c>
      <c r="D37" s="113" t="s">
        <v>15</v>
      </c>
      <c r="F37" s="113"/>
      <c r="I37" s="3"/>
      <c r="J37" s="3"/>
      <c r="K37" s="3"/>
      <c r="L37" s="3"/>
    </row>
    <row r="38" spans="1:12">
      <c r="A38" s="3" t="s">
        <v>16</v>
      </c>
      <c r="B38" s="3"/>
      <c r="C38" s="113"/>
      <c r="F38" s="113"/>
      <c r="I38" s="3"/>
      <c r="J38" s="3"/>
      <c r="K38" s="3"/>
      <c r="L38" s="3"/>
    </row>
    <row r="39" spans="1:12">
      <c r="A39" s="3"/>
      <c r="B39" s="3" t="s">
        <v>17</v>
      </c>
      <c r="C39" s="113"/>
      <c r="D39" s="113" t="s">
        <v>18</v>
      </c>
      <c r="F39" s="113"/>
      <c r="I39" s="3"/>
      <c r="J39" s="3"/>
      <c r="K39" s="3"/>
      <c r="L39" s="3"/>
    </row>
  </sheetData>
  <mergeCells count="7">
    <mergeCell ref="A34:L34"/>
    <mergeCell ref="A1:G2"/>
    <mergeCell ref="A4:G5"/>
    <mergeCell ref="A7:G7"/>
    <mergeCell ref="A9:G9"/>
    <mergeCell ref="A20:G20"/>
    <mergeCell ref="A27:G27"/>
  </mergeCells>
  <pageMargins left="0.31496062992125984" right="0.31496062992125984" top="0.19685039370078741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09"/>
  <sheetViews>
    <sheetView zoomScale="120" zoomScaleNormal="120" workbookViewId="0">
      <selection activeCell="K66" sqref="K66"/>
    </sheetView>
  </sheetViews>
  <sheetFormatPr defaultRowHeight="15"/>
  <cols>
    <col min="1" max="1" width="39.5703125" customWidth="1"/>
    <col min="2" max="2" width="13.85546875" customWidth="1"/>
    <col min="3" max="3" width="13.7109375" customWidth="1"/>
    <col min="4" max="4" width="15.140625" customWidth="1"/>
    <col min="5" max="5" width="12" style="113" customWidth="1"/>
    <col min="6" max="6" width="14" style="113" customWidth="1"/>
    <col min="7" max="7" width="10.7109375" style="113" customWidth="1"/>
    <col min="8" max="8" width="12.7109375" customWidth="1"/>
    <col min="9" max="9" width="11.42578125" style="113" customWidth="1"/>
    <col min="11" max="11" width="11.7109375" bestFit="1" customWidth="1"/>
    <col min="13" max="13" width="11.7109375" bestFit="1" customWidth="1"/>
  </cols>
  <sheetData>
    <row r="2" spans="1:9">
      <c r="A2" s="1" t="s">
        <v>2</v>
      </c>
    </row>
    <row r="3" spans="1:9">
      <c r="A3" s="3" t="s">
        <v>19</v>
      </c>
    </row>
    <row r="4" spans="1:9">
      <c r="A4" s="1" t="s">
        <v>4</v>
      </c>
    </row>
    <row r="5" spans="1:9" s="113" customFormat="1"/>
    <row r="6" spans="1:9" ht="60">
      <c r="B6" s="37" t="s">
        <v>185</v>
      </c>
      <c r="C6" s="37" t="s">
        <v>216</v>
      </c>
      <c r="D6" s="37" t="s">
        <v>217</v>
      </c>
      <c r="E6" s="37" t="s">
        <v>74</v>
      </c>
      <c r="F6" s="37" t="s">
        <v>218</v>
      </c>
      <c r="G6" s="37" t="s">
        <v>220</v>
      </c>
      <c r="H6" s="37" t="s">
        <v>214</v>
      </c>
      <c r="I6" s="37" t="s">
        <v>219</v>
      </c>
    </row>
    <row r="7" spans="1:9">
      <c r="A7" s="61" t="s">
        <v>167</v>
      </c>
      <c r="B7" s="59">
        <v>1260019</v>
      </c>
      <c r="C7" s="59">
        <v>1417009.72</v>
      </c>
      <c r="D7" s="59">
        <v>1506001.78</v>
      </c>
      <c r="E7" s="59">
        <f t="shared" ref="E7:E11" si="0">SUM(F7-D7)</f>
        <v>-29420.070000000065</v>
      </c>
      <c r="F7" s="59">
        <v>1476581.71</v>
      </c>
      <c r="G7" s="59">
        <f>SUM(C7/B7*100)</f>
        <v>112.45939307264415</v>
      </c>
      <c r="H7" s="59">
        <f>SUM(D7/C7*100)</f>
        <v>106.28027166955496</v>
      </c>
      <c r="I7" s="59">
        <f>SUM(F7/D7*100)</f>
        <v>98.046478404560716</v>
      </c>
    </row>
    <row r="8" spans="1:9">
      <c r="A8" s="76" t="s">
        <v>21</v>
      </c>
      <c r="B8" s="77">
        <v>1260019</v>
      </c>
      <c r="C8" s="77">
        <v>1417009.72</v>
      </c>
      <c r="D8" s="77">
        <v>1506001.78</v>
      </c>
      <c r="E8" s="91">
        <f t="shared" si="0"/>
        <v>-29420.070000000065</v>
      </c>
      <c r="F8" s="91">
        <v>1476581.71</v>
      </c>
      <c r="G8" s="91">
        <f t="shared" ref="G8:G42" si="1">SUM(C8/B8*100)</f>
        <v>112.45939307264415</v>
      </c>
      <c r="H8" s="91">
        <f t="shared" ref="H8:H42" si="2">SUM(D8/C8*100)</f>
        <v>106.28027166955496</v>
      </c>
      <c r="I8" s="91">
        <f t="shared" ref="I8:I42" si="3">SUM(F8/D8*100)</f>
        <v>98.046478404560716</v>
      </c>
    </row>
    <row r="9" spans="1:9">
      <c r="A9" s="78" t="s">
        <v>22</v>
      </c>
      <c r="B9" s="79">
        <v>1260019</v>
      </c>
      <c r="C9" s="79">
        <v>1417009.72</v>
      </c>
      <c r="D9" s="79">
        <f>SUM(D11+D13+D15+D20+D23+D26+D29+D31+D36+D40)</f>
        <v>1506001.78</v>
      </c>
      <c r="E9" s="93">
        <f t="shared" si="0"/>
        <v>-29420.070000000065</v>
      </c>
      <c r="F9" s="93">
        <v>1476581.71</v>
      </c>
      <c r="G9" s="93">
        <f t="shared" si="1"/>
        <v>112.45939307264415</v>
      </c>
      <c r="H9" s="93">
        <f t="shared" si="2"/>
        <v>106.28027166955496</v>
      </c>
      <c r="I9" s="93">
        <f t="shared" si="3"/>
        <v>98.046478404560716</v>
      </c>
    </row>
    <row r="10" spans="1:9" ht="26.25">
      <c r="A10" s="74" t="s">
        <v>23</v>
      </c>
      <c r="B10" s="75">
        <f>SUM(B11+B13+B15+B20+B23+B26+B29+B31+B36+B40)</f>
        <v>1260019</v>
      </c>
      <c r="C10" s="75">
        <f>SUM(C11+C13+C15+C20+C23+C26+C29+C31+C36+C40)</f>
        <v>1417009.72</v>
      </c>
      <c r="D10" s="75">
        <f>SUM(D11+D13+D15+D20+D23+D26+D29+D32+D36+D40)</f>
        <v>1506001.78</v>
      </c>
      <c r="E10" s="115">
        <f t="shared" si="0"/>
        <v>-29420.069999999832</v>
      </c>
      <c r="F10" s="115">
        <f>SUM(F11+F13+F15+F20+F23+F26+F29+F31+F36+F40)</f>
        <v>1476581.7100000002</v>
      </c>
      <c r="G10" s="115">
        <f t="shared" si="1"/>
        <v>112.45939307264415</v>
      </c>
      <c r="H10" s="115">
        <f t="shared" si="2"/>
        <v>106.28027166955496</v>
      </c>
      <c r="I10" s="115">
        <f t="shared" si="3"/>
        <v>98.04647840456073</v>
      </c>
    </row>
    <row r="11" spans="1:9">
      <c r="A11" s="80" t="s">
        <v>64</v>
      </c>
      <c r="B11" s="82">
        <v>3366</v>
      </c>
      <c r="C11" s="82">
        <v>15366</v>
      </c>
      <c r="D11" s="82">
        <v>16037.06</v>
      </c>
      <c r="E11" s="96">
        <f t="shared" si="0"/>
        <v>-6945.83</v>
      </c>
      <c r="F11" s="96">
        <v>9091.23</v>
      </c>
      <c r="G11" s="96">
        <f t="shared" si="1"/>
        <v>456.50623885918009</v>
      </c>
      <c r="H11" s="96">
        <f t="shared" si="2"/>
        <v>104.36717428087987</v>
      </c>
      <c r="I11" s="96">
        <f t="shared" si="3"/>
        <v>56.688881877351584</v>
      </c>
    </row>
    <row r="12" spans="1:9" ht="26.25">
      <c r="A12" s="83" t="s">
        <v>168</v>
      </c>
      <c r="B12" s="85">
        <v>3366</v>
      </c>
      <c r="C12" s="85">
        <v>15366</v>
      </c>
      <c r="D12" s="85">
        <v>16037.06</v>
      </c>
      <c r="E12" s="99">
        <f>SUM(F12-D12)</f>
        <v>-6945.83</v>
      </c>
      <c r="F12" s="99">
        <v>9091.23</v>
      </c>
      <c r="G12" s="99">
        <f t="shared" si="1"/>
        <v>456.50623885918009</v>
      </c>
      <c r="H12" s="99">
        <f t="shared" si="2"/>
        <v>104.36717428087987</v>
      </c>
      <c r="I12" s="99">
        <f t="shared" si="3"/>
        <v>56.688881877351584</v>
      </c>
    </row>
    <row r="13" spans="1:9">
      <c r="A13" s="80" t="s">
        <v>80</v>
      </c>
      <c r="B13" s="82">
        <v>1400</v>
      </c>
      <c r="C13" s="82">
        <v>6323.03</v>
      </c>
      <c r="D13" s="82">
        <v>8323.0300000000007</v>
      </c>
      <c r="E13" s="96">
        <f t="shared" ref="E13:E42" si="4">SUM(F13-D13)</f>
        <v>0</v>
      </c>
      <c r="F13" s="96">
        <v>8323.0300000000007</v>
      </c>
      <c r="G13" s="96">
        <f t="shared" si="1"/>
        <v>451.64499999999998</v>
      </c>
      <c r="H13" s="96">
        <f t="shared" si="2"/>
        <v>131.6304050431518</v>
      </c>
      <c r="I13" s="96">
        <f t="shared" si="3"/>
        <v>100</v>
      </c>
    </row>
    <row r="14" spans="1:9" ht="39">
      <c r="A14" s="83" t="s">
        <v>169</v>
      </c>
      <c r="B14" s="85">
        <v>1400</v>
      </c>
      <c r="C14" s="85">
        <v>6323.03</v>
      </c>
      <c r="D14" s="85">
        <v>8323.0300000000007</v>
      </c>
      <c r="E14" s="99">
        <f t="shared" si="4"/>
        <v>0</v>
      </c>
      <c r="F14" s="99">
        <v>8323.0300000000007</v>
      </c>
      <c r="G14" s="99">
        <f t="shared" si="1"/>
        <v>451.64499999999998</v>
      </c>
      <c r="H14" s="99">
        <f t="shared" si="2"/>
        <v>131.6304050431518</v>
      </c>
      <c r="I14" s="99">
        <f t="shared" si="3"/>
        <v>100</v>
      </c>
    </row>
    <row r="15" spans="1:9">
      <c r="A15" s="80" t="s">
        <v>27</v>
      </c>
      <c r="B15" s="82">
        <v>130100</v>
      </c>
      <c r="C15" s="82">
        <v>129980</v>
      </c>
      <c r="D15" s="82">
        <v>127980</v>
      </c>
      <c r="E15" s="96">
        <f t="shared" si="4"/>
        <v>-15250</v>
      </c>
      <c r="F15" s="96">
        <v>112730</v>
      </c>
      <c r="G15" s="96">
        <f t="shared" si="1"/>
        <v>99.907763259031512</v>
      </c>
      <c r="H15" s="96">
        <f t="shared" si="2"/>
        <v>98.461301738729034</v>
      </c>
      <c r="I15" s="96">
        <f t="shared" si="3"/>
        <v>88.084075636818255</v>
      </c>
    </row>
    <row r="16" spans="1:9" ht="26.25">
      <c r="A16" s="83" t="s">
        <v>168</v>
      </c>
      <c r="B16" s="85">
        <v>130100</v>
      </c>
      <c r="C16" s="85">
        <v>129980</v>
      </c>
      <c r="D16" s="85">
        <v>127980</v>
      </c>
      <c r="E16" s="99">
        <f t="shared" si="4"/>
        <v>-15250</v>
      </c>
      <c r="F16" s="99">
        <v>112730</v>
      </c>
      <c r="G16" s="99">
        <f t="shared" si="1"/>
        <v>99.907763259031512</v>
      </c>
      <c r="H16" s="99">
        <f t="shared" si="2"/>
        <v>98.461301738729034</v>
      </c>
      <c r="I16" s="99">
        <f t="shared" si="3"/>
        <v>88.084075636818255</v>
      </c>
    </row>
    <row r="17" spans="1:9">
      <c r="A17" s="74" t="s">
        <v>170</v>
      </c>
      <c r="B17" s="86">
        <v>3</v>
      </c>
      <c r="C17" s="86">
        <v>50</v>
      </c>
      <c r="D17" s="86">
        <v>50</v>
      </c>
      <c r="E17" s="100">
        <f t="shared" si="4"/>
        <v>1.7899999999999991</v>
      </c>
      <c r="F17" s="100">
        <v>51.79</v>
      </c>
      <c r="G17" s="115">
        <f t="shared" si="1"/>
        <v>1666.6666666666667</v>
      </c>
      <c r="H17" s="115">
        <f t="shared" si="2"/>
        <v>100</v>
      </c>
      <c r="I17" s="115">
        <f t="shared" si="3"/>
        <v>103.58000000000001</v>
      </c>
    </row>
    <row r="18" spans="1:9">
      <c r="A18" s="74" t="s">
        <v>171</v>
      </c>
      <c r="B18" s="86">
        <v>3</v>
      </c>
      <c r="C18" s="86">
        <v>50</v>
      </c>
      <c r="D18" s="86">
        <v>50</v>
      </c>
      <c r="E18" s="100">
        <f t="shared" si="4"/>
        <v>1.7899999999999991</v>
      </c>
      <c r="F18" s="100">
        <v>51.79</v>
      </c>
      <c r="G18" s="115">
        <f t="shared" si="1"/>
        <v>1666.6666666666667</v>
      </c>
      <c r="H18" s="115">
        <f t="shared" si="2"/>
        <v>100</v>
      </c>
      <c r="I18" s="115">
        <f t="shared" si="3"/>
        <v>103.58000000000001</v>
      </c>
    </row>
    <row r="19" spans="1:9">
      <c r="A19" s="74" t="s">
        <v>172</v>
      </c>
      <c r="B19" s="86">
        <v>3</v>
      </c>
      <c r="C19" s="86">
        <v>50</v>
      </c>
      <c r="D19" s="86">
        <v>50</v>
      </c>
      <c r="E19" s="100">
        <f t="shared" si="4"/>
        <v>1.7899999999999991</v>
      </c>
      <c r="F19" s="100">
        <v>51.79</v>
      </c>
      <c r="G19" s="115">
        <f t="shared" si="1"/>
        <v>1666.6666666666667</v>
      </c>
      <c r="H19" s="115">
        <f t="shared" si="2"/>
        <v>100</v>
      </c>
      <c r="I19" s="115">
        <f t="shared" si="3"/>
        <v>103.58000000000001</v>
      </c>
    </row>
    <row r="20" spans="1:9">
      <c r="A20" s="80" t="s">
        <v>140</v>
      </c>
      <c r="B20" s="81">
        <v>3</v>
      </c>
      <c r="C20" s="81">
        <v>50</v>
      </c>
      <c r="D20" s="81">
        <v>50</v>
      </c>
      <c r="E20" s="95">
        <f t="shared" si="4"/>
        <v>1.7899999999999991</v>
      </c>
      <c r="F20" s="95">
        <v>51.79</v>
      </c>
      <c r="G20" s="96">
        <f t="shared" si="1"/>
        <v>1666.6666666666667</v>
      </c>
      <c r="H20" s="96">
        <f t="shared" si="2"/>
        <v>100</v>
      </c>
      <c r="I20" s="96">
        <f t="shared" si="3"/>
        <v>103.58000000000001</v>
      </c>
    </row>
    <row r="21" spans="1:9">
      <c r="A21" s="83" t="s">
        <v>173</v>
      </c>
      <c r="B21" s="84">
        <v>3</v>
      </c>
      <c r="C21" s="84">
        <v>50</v>
      </c>
      <c r="D21" s="84">
        <v>50</v>
      </c>
      <c r="E21" s="98">
        <f t="shared" si="4"/>
        <v>1.7899999999999991</v>
      </c>
      <c r="F21" s="98">
        <v>51.79</v>
      </c>
      <c r="G21" s="99">
        <f t="shared" si="1"/>
        <v>1666.6666666666667</v>
      </c>
      <c r="H21" s="99">
        <f t="shared" si="2"/>
        <v>100</v>
      </c>
      <c r="I21" s="99">
        <f t="shared" si="3"/>
        <v>103.58000000000001</v>
      </c>
    </row>
    <row r="22" spans="1:9">
      <c r="A22" s="74" t="s">
        <v>174</v>
      </c>
      <c r="B22" s="75">
        <v>6000</v>
      </c>
      <c r="C22" s="75">
        <v>6401.55</v>
      </c>
      <c r="D22" s="75">
        <v>7951.55</v>
      </c>
      <c r="E22" s="115">
        <f t="shared" si="4"/>
        <v>-600</v>
      </c>
      <c r="F22" s="115">
        <v>7351.55</v>
      </c>
      <c r="G22" s="115">
        <f t="shared" si="1"/>
        <v>106.69250000000001</v>
      </c>
      <c r="H22" s="115">
        <f t="shared" si="2"/>
        <v>124.212885941686</v>
      </c>
      <c r="I22" s="115">
        <f t="shared" si="3"/>
        <v>92.454301362627405</v>
      </c>
    </row>
    <row r="23" spans="1:9" ht="26.25">
      <c r="A23" s="80" t="s">
        <v>112</v>
      </c>
      <c r="B23" s="82">
        <v>6000</v>
      </c>
      <c r="C23" s="82">
        <v>6401.55</v>
      </c>
      <c r="D23" s="82">
        <v>7951.55</v>
      </c>
      <c r="E23" s="96">
        <f t="shared" si="4"/>
        <v>-600</v>
      </c>
      <c r="F23" s="96">
        <v>7351.55</v>
      </c>
      <c r="G23" s="96">
        <f t="shared" si="1"/>
        <v>106.69250000000001</v>
      </c>
      <c r="H23" s="96">
        <f t="shared" si="2"/>
        <v>124.212885941686</v>
      </c>
      <c r="I23" s="96">
        <f t="shared" si="3"/>
        <v>92.454301362627405</v>
      </c>
    </row>
    <row r="24" spans="1:9" ht="39">
      <c r="A24" s="83" t="s">
        <v>175</v>
      </c>
      <c r="B24" s="85">
        <v>6000</v>
      </c>
      <c r="C24" s="85">
        <v>6401.55</v>
      </c>
      <c r="D24" s="85">
        <v>7951.55</v>
      </c>
      <c r="E24" s="99">
        <f t="shared" si="4"/>
        <v>-600</v>
      </c>
      <c r="F24" s="99">
        <v>7351.55</v>
      </c>
      <c r="G24" s="99">
        <f t="shared" si="1"/>
        <v>106.69250000000001</v>
      </c>
      <c r="H24" s="99">
        <f t="shared" si="2"/>
        <v>124.212885941686</v>
      </c>
      <c r="I24" s="99">
        <f t="shared" si="3"/>
        <v>92.454301362627405</v>
      </c>
    </row>
    <row r="25" spans="1:9">
      <c r="A25" s="74" t="s">
        <v>176</v>
      </c>
      <c r="B25" s="75">
        <f>SUM(B26+B29+B31)</f>
        <v>1109050</v>
      </c>
      <c r="C25" s="75">
        <f>SUM(C26+C29+C31)</f>
        <v>1248510.53</v>
      </c>
      <c r="D25" s="75">
        <f>SUM(D26+D29+D31)</f>
        <v>1332281.53</v>
      </c>
      <c r="E25" s="115">
        <f t="shared" si="4"/>
        <v>-5757.5300000000279</v>
      </c>
      <c r="F25" s="115">
        <f>SUM(F29+F31)</f>
        <v>1326524</v>
      </c>
      <c r="G25" s="115">
        <f t="shared" si="1"/>
        <v>112.57477390559487</v>
      </c>
      <c r="H25" s="115">
        <f t="shared" si="2"/>
        <v>106.70967508780242</v>
      </c>
      <c r="I25" s="115">
        <f t="shared" si="3"/>
        <v>99.567844342929519</v>
      </c>
    </row>
    <row r="26" spans="1:9" ht="26.25">
      <c r="A26" s="80" t="s">
        <v>118</v>
      </c>
      <c r="B26" s="82">
        <v>12550</v>
      </c>
      <c r="C26" s="82">
        <v>13510.53</v>
      </c>
      <c r="D26" s="82">
        <v>13857.53</v>
      </c>
      <c r="E26" s="96">
        <f t="shared" si="4"/>
        <v>-6470.35</v>
      </c>
      <c r="F26" s="96">
        <v>7387.18</v>
      </c>
      <c r="G26" s="96">
        <f t="shared" si="1"/>
        <v>107.65362549800797</v>
      </c>
      <c r="H26" s="96">
        <f t="shared" si="2"/>
        <v>102.568367044076</v>
      </c>
      <c r="I26" s="96">
        <f t="shared" si="3"/>
        <v>53.308057063560391</v>
      </c>
    </row>
    <row r="27" spans="1:9" ht="26.25">
      <c r="A27" s="83" t="s">
        <v>177</v>
      </c>
      <c r="B27" s="85">
        <v>12550</v>
      </c>
      <c r="C27" s="85">
        <v>13510.53</v>
      </c>
      <c r="D27" s="85">
        <v>13857.53</v>
      </c>
      <c r="E27" s="99">
        <f t="shared" si="4"/>
        <v>-6470.35</v>
      </c>
      <c r="F27" s="99">
        <v>7387.18</v>
      </c>
      <c r="G27" s="99">
        <f t="shared" si="1"/>
        <v>107.65362549800797</v>
      </c>
      <c r="H27" s="99">
        <f t="shared" si="2"/>
        <v>102.568367044076</v>
      </c>
      <c r="I27" s="99">
        <f t="shared" si="3"/>
        <v>53.308057063560391</v>
      </c>
    </row>
    <row r="28" spans="1:9">
      <c r="A28" s="74" t="s">
        <v>178</v>
      </c>
      <c r="B28" s="75">
        <v>1080000</v>
      </c>
      <c r="C28" s="75">
        <v>1215000</v>
      </c>
      <c r="D28" s="75">
        <v>1244000</v>
      </c>
      <c r="E28" s="115">
        <f t="shared" si="4"/>
        <v>8100</v>
      </c>
      <c r="F28" s="115">
        <v>1252100</v>
      </c>
      <c r="G28" s="115">
        <f t="shared" si="1"/>
        <v>112.5</v>
      </c>
      <c r="H28" s="115">
        <f t="shared" si="2"/>
        <v>102.38683127572017</v>
      </c>
      <c r="I28" s="115">
        <f t="shared" si="3"/>
        <v>100.65112540192926</v>
      </c>
    </row>
    <row r="29" spans="1:9" ht="26.25">
      <c r="A29" s="80" t="s">
        <v>144</v>
      </c>
      <c r="B29" s="82">
        <v>1080000</v>
      </c>
      <c r="C29" s="82">
        <v>1215000</v>
      </c>
      <c r="D29" s="82">
        <v>1244000</v>
      </c>
      <c r="E29" s="96">
        <f t="shared" si="4"/>
        <v>8100</v>
      </c>
      <c r="F29" s="96">
        <v>1252100</v>
      </c>
      <c r="G29" s="96">
        <f t="shared" si="1"/>
        <v>112.5</v>
      </c>
      <c r="H29" s="96">
        <f t="shared" si="2"/>
        <v>102.38683127572017</v>
      </c>
      <c r="I29" s="96">
        <f t="shared" si="3"/>
        <v>100.65112540192926</v>
      </c>
    </row>
    <row r="30" spans="1:9" ht="26.25">
      <c r="A30" s="83" t="s">
        <v>177</v>
      </c>
      <c r="B30" s="85">
        <v>1080000</v>
      </c>
      <c r="C30" s="85">
        <v>1215000</v>
      </c>
      <c r="D30" s="85">
        <v>1215000</v>
      </c>
      <c r="E30" s="99">
        <f t="shared" si="4"/>
        <v>37100</v>
      </c>
      <c r="F30" s="99">
        <v>1252100</v>
      </c>
      <c r="G30" s="99">
        <f t="shared" si="1"/>
        <v>112.5</v>
      </c>
      <c r="H30" s="99">
        <f t="shared" si="2"/>
        <v>100</v>
      </c>
      <c r="I30" s="99">
        <f t="shared" si="3"/>
        <v>103.05349794238683</v>
      </c>
    </row>
    <row r="31" spans="1:9">
      <c r="A31" s="80" t="s">
        <v>132</v>
      </c>
      <c r="B31" s="82">
        <v>16500</v>
      </c>
      <c r="C31" s="82">
        <v>20000</v>
      </c>
      <c r="D31" s="82">
        <v>74424</v>
      </c>
      <c r="E31" s="96">
        <f t="shared" si="4"/>
        <v>0</v>
      </c>
      <c r="F31" s="96">
        <v>74424</v>
      </c>
      <c r="G31" s="96">
        <f t="shared" si="1"/>
        <v>121.21212121212122</v>
      </c>
      <c r="H31" s="96">
        <f t="shared" si="2"/>
        <v>372.12</v>
      </c>
      <c r="I31" s="96">
        <f t="shared" si="3"/>
        <v>100</v>
      </c>
    </row>
    <row r="32" spans="1:9">
      <c r="A32" s="80" t="s">
        <v>133</v>
      </c>
      <c r="B32" s="82">
        <v>16500</v>
      </c>
      <c r="C32" s="82">
        <v>20000</v>
      </c>
      <c r="D32" s="82">
        <v>74424</v>
      </c>
      <c r="E32" s="96">
        <f t="shared" si="4"/>
        <v>0</v>
      </c>
      <c r="F32" s="96">
        <v>74424</v>
      </c>
      <c r="G32" s="96">
        <f t="shared" si="1"/>
        <v>121.21212121212122</v>
      </c>
      <c r="H32" s="96">
        <f t="shared" si="2"/>
        <v>372.12</v>
      </c>
      <c r="I32" s="96">
        <f t="shared" si="3"/>
        <v>100</v>
      </c>
    </row>
    <row r="33" spans="1:9" ht="26.25">
      <c r="A33" s="83" t="s">
        <v>177</v>
      </c>
      <c r="B33" s="85">
        <v>16500</v>
      </c>
      <c r="C33" s="85">
        <v>20000</v>
      </c>
      <c r="D33" s="85">
        <v>74424</v>
      </c>
      <c r="E33" s="99">
        <f t="shared" si="4"/>
        <v>0</v>
      </c>
      <c r="F33" s="99">
        <v>74424</v>
      </c>
      <c r="G33" s="99">
        <f t="shared" si="1"/>
        <v>121.21212121212122</v>
      </c>
      <c r="H33" s="99">
        <f t="shared" si="2"/>
        <v>372.12</v>
      </c>
      <c r="I33" s="99">
        <f t="shared" si="3"/>
        <v>100</v>
      </c>
    </row>
    <row r="34" spans="1:9">
      <c r="A34" s="74" t="s">
        <v>179</v>
      </c>
      <c r="B34" s="75">
        <v>10000</v>
      </c>
      <c r="C34" s="75">
        <v>10285.35</v>
      </c>
      <c r="D34" s="75">
        <v>10285.35</v>
      </c>
      <c r="E34" s="115">
        <f t="shared" si="4"/>
        <v>-5869</v>
      </c>
      <c r="F34" s="115">
        <v>4416.3500000000004</v>
      </c>
      <c r="G34" s="115">
        <f t="shared" si="1"/>
        <v>102.8535</v>
      </c>
      <c r="H34" s="115">
        <f t="shared" si="2"/>
        <v>100</v>
      </c>
      <c r="I34" s="115">
        <f t="shared" si="3"/>
        <v>42.938256841040904</v>
      </c>
    </row>
    <row r="35" spans="1:9">
      <c r="A35" s="74" t="s">
        <v>180</v>
      </c>
      <c r="B35" s="75">
        <v>10000</v>
      </c>
      <c r="C35" s="75">
        <v>10285.35</v>
      </c>
      <c r="D35" s="75">
        <v>10285.35</v>
      </c>
      <c r="E35" s="115">
        <f t="shared" si="4"/>
        <v>-5869</v>
      </c>
      <c r="F35" s="115">
        <v>4416.3500000000004</v>
      </c>
      <c r="G35" s="115">
        <f t="shared" si="1"/>
        <v>102.8535</v>
      </c>
      <c r="H35" s="115">
        <f t="shared" si="2"/>
        <v>100</v>
      </c>
      <c r="I35" s="115">
        <f t="shared" si="3"/>
        <v>42.938256841040904</v>
      </c>
    </row>
    <row r="36" spans="1:9">
      <c r="A36" s="80" t="s">
        <v>103</v>
      </c>
      <c r="B36" s="82">
        <v>10000</v>
      </c>
      <c r="C36" s="82">
        <v>10285.35</v>
      </c>
      <c r="D36" s="82">
        <v>10285.35</v>
      </c>
      <c r="E36" s="96">
        <f t="shared" si="4"/>
        <v>-5869</v>
      </c>
      <c r="F36" s="96">
        <v>4416.3500000000004</v>
      </c>
      <c r="G36" s="96">
        <f t="shared" si="1"/>
        <v>102.8535</v>
      </c>
      <c r="H36" s="96">
        <f t="shared" si="2"/>
        <v>100</v>
      </c>
      <c r="I36" s="96">
        <f t="shared" si="3"/>
        <v>42.938256841040904</v>
      </c>
    </row>
    <row r="37" spans="1:9" ht="39">
      <c r="A37" s="83" t="s">
        <v>169</v>
      </c>
      <c r="B37" s="85">
        <v>1000</v>
      </c>
      <c r="C37" s="85">
        <v>10285.35</v>
      </c>
      <c r="D37" s="85">
        <v>10285.35</v>
      </c>
      <c r="E37" s="99">
        <f t="shared" si="4"/>
        <v>-5869</v>
      </c>
      <c r="F37" s="99">
        <v>4416.3500000000004</v>
      </c>
      <c r="G37" s="99">
        <f t="shared" si="1"/>
        <v>1028.5350000000001</v>
      </c>
      <c r="H37" s="99">
        <f t="shared" si="2"/>
        <v>100</v>
      </c>
      <c r="I37" s="99">
        <f t="shared" si="3"/>
        <v>42.938256841040904</v>
      </c>
    </row>
    <row r="38" spans="1:9">
      <c r="A38" s="74" t="s">
        <v>181</v>
      </c>
      <c r="B38" s="75">
        <v>100</v>
      </c>
      <c r="C38" s="75">
        <v>93.26</v>
      </c>
      <c r="D38" s="75">
        <v>3093.26</v>
      </c>
      <c r="E38" s="115">
        <f t="shared" si="4"/>
        <v>-2386.6800000000003</v>
      </c>
      <c r="F38" s="115">
        <v>706.58</v>
      </c>
      <c r="G38" s="115">
        <f t="shared" si="1"/>
        <v>93.26</v>
      </c>
      <c r="H38" s="115">
        <f t="shared" si="2"/>
        <v>3316.8132103795842</v>
      </c>
      <c r="I38" s="115">
        <f t="shared" si="3"/>
        <v>22.84256738845102</v>
      </c>
    </row>
    <row r="39" spans="1:9">
      <c r="A39" s="74" t="s">
        <v>182</v>
      </c>
      <c r="B39" s="75">
        <v>100</v>
      </c>
      <c r="C39" s="75">
        <v>93.26</v>
      </c>
      <c r="D39" s="75">
        <v>3093.26</v>
      </c>
      <c r="E39" s="115">
        <f t="shared" si="4"/>
        <v>-2386.6800000000003</v>
      </c>
      <c r="F39" s="115">
        <v>706.58</v>
      </c>
      <c r="G39" s="115">
        <f t="shared" si="1"/>
        <v>93.26</v>
      </c>
      <c r="H39" s="115">
        <f t="shared" si="2"/>
        <v>3316.8132103795842</v>
      </c>
      <c r="I39" s="115">
        <f t="shared" si="3"/>
        <v>22.84256738845102</v>
      </c>
    </row>
    <row r="40" spans="1:9" ht="26.25">
      <c r="A40" s="94" t="s">
        <v>99</v>
      </c>
      <c r="B40" s="82">
        <v>100</v>
      </c>
      <c r="C40" s="82">
        <v>93.26</v>
      </c>
      <c r="D40" s="82">
        <v>3093.26</v>
      </c>
      <c r="E40" s="96">
        <f t="shared" si="4"/>
        <v>-2386.6800000000003</v>
      </c>
      <c r="F40" s="96">
        <v>706.58</v>
      </c>
      <c r="G40" s="96">
        <f t="shared" si="1"/>
        <v>93.26</v>
      </c>
      <c r="H40" s="96">
        <f t="shared" si="2"/>
        <v>3316.8132103795842</v>
      </c>
      <c r="I40" s="96">
        <f t="shared" si="3"/>
        <v>22.84256738845102</v>
      </c>
    </row>
    <row r="41" spans="1:9" s="145" customFormat="1" ht="26.25">
      <c r="A41" s="97" t="s">
        <v>240</v>
      </c>
      <c r="B41" s="98"/>
      <c r="C41" s="98"/>
      <c r="D41" s="98"/>
      <c r="E41" s="102">
        <v>545</v>
      </c>
      <c r="F41" s="102">
        <v>545</v>
      </c>
      <c r="G41" s="99"/>
      <c r="H41" s="99"/>
      <c r="I41" s="99"/>
    </row>
    <row r="42" spans="1:9" ht="26.25">
      <c r="A42" s="83" t="s">
        <v>183</v>
      </c>
      <c r="B42" s="84">
        <v>100</v>
      </c>
      <c r="C42" s="84">
        <v>93.26</v>
      </c>
      <c r="D42" s="84">
        <v>3093.26</v>
      </c>
      <c r="E42" s="98">
        <f t="shared" si="4"/>
        <v>-2931.6800000000003</v>
      </c>
      <c r="F42" s="98">
        <v>161.58000000000001</v>
      </c>
      <c r="G42" s="99">
        <f t="shared" si="1"/>
        <v>93.26</v>
      </c>
      <c r="H42" s="99">
        <f t="shared" si="2"/>
        <v>3316.8132103795842</v>
      </c>
      <c r="I42" s="99">
        <f t="shared" si="3"/>
        <v>5.2236152150158732</v>
      </c>
    </row>
    <row r="43" spans="1:9" s="60" customFormat="1" ht="32.25" customHeight="1">
      <c r="A43" s="72"/>
      <c r="B43" s="67"/>
      <c r="C43" s="67"/>
      <c r="D43" s="67"/>
      <c r="E43" s="67"/>
      <c r="F43" s="67"/>
      <c r="G43" s="67"/>
      <c r="I43" s="67"/>
    </row>
    <row r="44" spans="1:9">
      <c r="A44" s="73" t="s">
        <v>186</v>
      </c>
    </row>
    <row r="45" spans="1:9" ht="39" customHeight="1"/>
    <row r="46" spans="1:9" ht="60">
      <c r="B46" s="37" t="s">
        <v>185</v>
      </c>
      <c r="C46" s="37" t="s">
        <v>184</v>
      </c>
      <c r="D46" s="37" t="s">
        <v>166</v>
      </c>
      <c r="E46" s="37" t="s">
        <v>74</v>
      </c>
      <c r="F46" s="37" t="s">
        <v>218</v>
      </c>
      <c r="G46" s="37" t="s">
        <v>220</v>
      </c>
      <c r="H46" s="37" t="s">
        <v>214</v>
      </c>
      <c r="I46" s="37" t="s">
        <v>219</v>
      </c>
    </row>
    <row r="47" spans="1:9">
      <c r="A47" s="63" t="s">
        <v>20</v>
      </c>
      <c r="B47" s="69">
        <v>1342671</v>
      </c>
      <c r="C47" s="69">
        <v>1509793.17</v>
      </c>
      <c r="D47" s="69">
        <v>1598785.23</v>
      </c>
      <c r="E47" s="69">
        <v>-32420.07</v>
      </c>
      <c r="F47" s="69">
        <v>1569365.16</v>
      </c>
      <c r="G47" s="69">
        <f>SUM(C47/B47*100)</f>
        <v>112.44699334386456</v>
      </c>
      <c r="H47" s="69">
        <f t="shared" ref="H47:H58" si="5">SUM(D47/C47*100)</f>
        <v>105.89432127315823</v>
      </c>
      <c r="I47" s="69">
        <f>SUM(F47/D47*100)</f>
        <v>98.159848524495061</v>
      </c>
    </row>
    <row r="48" spans="1:9">
      <c r="A48" s="90" t="s">
        <v>21</v>
      </c>
      <c r="B48" s="91">
        <v>1342671</v>
      </c>
      <c r="C48" s="91">
        <v>1509793.17</v>
      </c>
      <c r="D48" s="91">
        <v>1598785.23</v>
      </c>
      <c r="E48" s="91">
        <v>-32420.07</v>
      </c>
      <c r="F48" s="91">
        <v>1569365.16</v>
      </c>
      <c r="G48" s="91">
        <f t="shared" ref="G48:G100" si="6">SUM(C48/B48*100)</f>
        <v>112.44699334386456</v>
      </c>
      <c r="H48" s="91">
        <f t="shared" si="5"/>
        <v>105.89432127315823</v>
      </c>
      <c r="I48" s="91">
        <f t="shared" ref="I48:I100" si="7">SUM(F48/D48*100)</f>
        <v>98.159848524495061</v>
      </c>
    </row>
    <row r="49" spans="1:13">
      <c r="A49" s="92" t="s">
        <v>22</v>
      </c>
      <c r="B49" s="93">
        <v>1342671</v>
      </c>
      <c r="C49" s="93">
        <v>1509793.17</v>
      </c>
      <c r="D49" s="93">
        <v>1598785.23</v>
      </c>
      <c r="E49" s="93">
        <v>-32420.07</v>
      </c>
      <c r="F49" s="93">
        <v>1569365.16</v>
      </c>
      <c r="G49" s="93">
        <f t="shared" si="6"/>
        <v>112.44699334386456</v>
      </c>
      <c r="H49" s="93">
        <f t="shared" si="5"/>
        <v>105.89432127315823</v>
      </c>
      <c r="I49" s="93">
        <f t="shared" si="7"/>
        <v>98.159848524495061</v>
      </c>
    </row>
    <row r="50" spans="1:13" ht="26.25">
      <c r="A50" s="88" t="s">
        <v>23</v>
      </c>
      <c r="B50" s="89">
        <v>1342671</v>
      </c>
      <c r="C50" s="89">
        <v>1509793.17</v>
      </c>
      <c r="D50" s="89">
        <f>SUM(D51+D55+D61+D68+D71+D75+D82+D86+D91+D97)</f>
        <v>1598785.2299999997</v>
      </c>
      <c r="E50" s="115">
        <f>SUM(E51+E55+E61+E68+E71+E75+E82+E86+E91+E97)</f>
        <v>-29420.07</v>
      </c>
      <c r="F50" s="115">
        <f>SUM(F51+F55+F61+F68+F71+F75+F82+F86+F91+F97)</f>
        <v>1569365.1600000001</v>
      </c>
      <c r="G50" s="115">
        <f t="shared" si="6"/>
        <v>112.44699334386456</v>
      </c>
      <c r="H50" s="115">
        <f t="shared" si="5"/>
        <v>105.89432127315821</v>
      </c>
      <c r="I50" s="115">
        <f t="shared" si="7"/>
        <v>98.159848524495089</v>
      </c>
    </row>
    <row r="51" spans="1:13">
      <c r="A51" s="94" t="s">
        <v>64</v>
      </c>
      <c r="B51" s="96">
        <v>3366</v>
      </c>
      <c r="C51" s="96">
        <v>15366</v>
      </c>
      <c r="D51" s="96">
        <v>16037.06</v>
      </c>
      <c r="E51" s="96">
        <f>SUM(E52:E54)</f>
        <v>-6945.829999999999</v>
      </c>
      <c r="F51" s="96">
        <f>SUM(F52:F54)</f>
        <v>9091.23</v>
      </c>
      <c r="G51" s="96">
        <f t="shared" si="6"/>
        <v>456.50623885918009</v>
      </c>
      <c r="H51" s="96">
        <f t="shared" si="5"/>
        <v>104.36717428087987</v>
      </c>
      <c r="I51" s="96">
        <f t="shared" si="7"/>
        <v>56.688881877351584</v>
      </c>
    </row>
    <row r="52" spans="1:13">
      <c r="A52" s="97" t="s">
        <v>187</v>
      </c>
      <c r="B52" s="99">
        <v>1366</v>
      </c>
      <c r="C52" s="99">
        <v>13366</v>
      </c>
      <c r="D52" s="99">
        <v>14037.06</v>
      </c>
      <c r="E52" s="99">
        <f>SUM(F52-D52)</f>
        <v>-6379.5399999999991</v>
      </c>
      <c r="F52" s="99">
        <v>7657.52</v>
      </c>
      <c r="G52" s="99">
        <f t="shared" si="6"/>
        <v>978.47730600292823</v>
      </c>
      <c r="H52" s="99">
        <f t="shared" si="5"/>
        <v>105.02064940894806</v>
      </c>
      <c r="I52" s="99">
        <f t="shared" si="7"/>
        <v>54.55216405714588</v>
      </c>
    </row>
    <row r="53" spans="1:13" ht="26.25">
      <c r="A53" s="97" t="s">
        <v>188</v>
      </c>
      <c r="B53" s="99">
        <v>2000</v>
      </c>
      <c r="C53" s="99">
        <v>2000</v>
      </c>
      <c r="D53" s="99">
        <v>2000</v>
      </c>
      <c r="E53" s="99">
        <f>SUM(F53-D53)</f>
        <v>-816.29</v>
      </c>
      <c r="F53" s="99">
        <v>1183.71</v>
      </c>
      <c r="G53" s="99">
        <f t="shared" si="6"/>
        <v>100</v>
      </c>
      <c r="H53" s="99">
        <f t="shared" si="5"/>
        <v>100</v>
      </c>
      <c r="I53" s="99">
        <f t="shared" si="7"/>
        <v>59.185500000000005</v>
      </c>
    </row>
    <row r="54" spans="1:13" s="113" customFormat="1" ht="26.25">
      <c r="A54" s="97" t="s">
        <v>221</v>
      </c>
      <c r="B54" s="99">
        <v>0</v>
      </c>
      <c r="C54" s="99">
        <v>0</v>
      </c>
      <c r="D54" s="99">
        <v>0</v>
      </c>
      <c r="E54" s="99">
        <v>250</v>
      </c>
      <c r="F54" s="99">
        <v>250</v>
      </c>
      <c r="G54" s="99"/>
      <c r="H54" s="99"/>
      <c r="I54" s="99"/>
    </row>
    <row r="55" spans="1:13">
      <c r="A55" s="94" t="s">
        <v>80</v>
      </c>
      <c r="B55" s="96">
        <v>6700</v>
      </c>
      <c r="C55" s="96">
        <v>7000</v>
      </c>
      <c r="D55" s="96">
        <f>SUM(D56:D60)</f>
        <v>9000</v>
      </c>
      <c r="E55" s="96">
        <f>SUM(F55-D55)</f>
        <v>0</v>
      </c>
      <c r="F55" s="96">
        <f>SUM(F56:F60)</f>
        <v>9000</v>
      </c>
      <c r="G55" s="96">
        <f t="shared" si="6"/>
        <v>104.4776119402985</v>
      </c>
      <c r="H55" s="96">
        <f t="shared" si="5"/>
        <v>128.57142857142858</v>
      </c>
      <c r="I55" s="96">
        <f t="shared" si="7"/>
        <v>100</v>
      </c>
    </row>
    <row r="56" spans="1:13">
      <c r="A56" s="97" t="s">
        <v>189</v>
      </c>
      <c r="B56" s="98">
        <v>850</v>
      </c>
      <c r="C56" s="98">
        <v>850</v>
      </c>
      <c r="D56" s="98">
        <v>850</v>
      </c>
      <c r="E56" s="102">
        <f>SUM(F56-D56)</f>
        <v>-250</v>
      </c>
      <c r="F56" s="102">
        <v>600</v>
      </c>
      <c r="G56" s="99">
        <f t="shared" si="6"/>
        <v>100</v>
      </c>
      <c r="H56" s="99">
        <f t="shared" si="5"/>
        <v>100</v>
      </c>
      <c r="I56" s="99">
        <f t="shared" si="7"/>
        <v>70.588235294117652</v>
      </c>
      <c r="K56" s="108"/>
      <c r="M56" s="108"/>
    </row>
    <row r="57" spans="1:13">
      <c r="A57" s="97" t="s">
        <v>187</v>
      </c>
      <c r="B57" s="99">
        <v>3600</v>
      </c>
      <c r="C57" s="99">
        <v>3800</v>
      </c>
      <c r="D57" s="99">
        <v>4100</v>
      </c>
      <c r="E57" s="102">
        <f t="shared" ref="E57:E60" si="8">SUM(F57-D57)</f>
        <v>400</v>
      </c>
      <c r="F57" s="99">
        <v>4500</v>
      </c>
      <c r="G57" s="99">
        <f t="shared" si="6"/>
        <v>105.55555555555556</v>
      </c>
      <c r="H57" s="99">
        <f t="shared" si="5"/>
        <v>107.89473684210526</v>
      </c>
      <c r="I57" s="99">
        <f t="shared" si="7"/>
        <v>109.75609756097562</v>
      </c>
    </row>
    <row r="58" spans="1:13">
      <c r="A58" s="97" t="s">
        <v>190</v>
      </c>
      <c r="B58" s="98">
        <v>50</v>
      </c>
      <c r="C58" s="98">
        <v>50</v>
      </c>
      <c r="D58" s="98">
        <v>50</v>
      </c>
      <c r="E58" s="102">
        <f t="shared" si="8"/>
        <v>0</v>
      </c>
      <c r="F58" s="102">
        <v>50</v>
      </c>
      <c r="G58" s="99">
        <f t="shared" si="6"/>
        <v>100</v>
      </c>
      <c r="H58" s="99">
        <f t="shared" si="5"/>
        <v>100</v>
      </c>
      <c r="I58" s="99">
        <f t="shared" si="7"/>
        <v>100</v>
      </c>
    </row>
    <row r="59" spans="1:13" s="87" customFormat="1" ht="26.25">
      <c r="A59" s="97" t="s">
        <v>188</v>
      </c>
      <c r="B59" s="98">
        <v>0</v>
      </c>
      <c r="C59" s="98">
        <v>0</v>
      </c>
      <c r="D59" s="98">
        <v>800</v>
      </c>
      <c r="E59" s="102">
        <f t="shared" si="8"/>
        <v>-500</v>
      </c>
      <c r="F59" s="102">
        <v>300</v>
      </c>
      <c r="G59" s="99"/>
      <c r="H59" s="99"/>
      <c r="I59" s="99">
        <f t="shared" si="7"/>
        <v>37.5</v>
      </c>
      <c r="K59" s="108"/>
    </row>
    <row r="60" spans="1:13" ht="26.25">
      <c r="A60" s="97" t="s">
        <v>191</v>
      </c>
      <c r="B60" s="99">
        <v>2200</v>
      </c>
      <c r="C60" s="99">
        <v>2300</v>
      </c>
      <c r="D60" s="99">
        <v>3200</v>
      </c>
      <c r="E60" s="102">
        <f t="shared" si="8"/>
        <v>350</v>
      </c>
      <c r="F60" s="99">
        <v>3550</v>
      </c>
      <c r="G60" s="99">
        <f t="shared" si="6"/>
        <v>104.54545454545455</v>
      </c>
      <c r="H60" s="99">
        <f>SUM(D60/C60*100)</f>
        <v>139.13043478260869</v>
      </c>
      <c r="I60" s="99">
        <f t="shared" si="7"/>
        <v>110.9375</v>
      </c>
    </row>
    <row r="61" spans="1:13">
      <c r="A61" s="94" t="s">
        <v>27</v>
      </c>
      <c r="B61" s="96">
        <v>130100</v>
      </c>
      <c r="C61" s="96">
        <v>129980</v>
      </c>
      <c r="D61" s="96">
        <v>127980</v>
      </c>
      <c r="E61" s="96">
        <f>SUM(F61-D61)</f>
        <v>-15250</v>
      </c>
      <c r="F61" s="96">
        <f>SUM(F62:F63)</f>
        <v>112730</v>
      </c>
      <c r="G61" s="96">
        <f t="shared" si="6"/>
        <v>99.907763259031512</v>
      </c>
      <c r="H61" s="96">
        <f>SUM(D61/C61*100)</f>
        <v>98.461301738729034</v>
      </c>
      <c r="I61" s="96">
        <f t="shared" si="7"/>
        <v>88.084075636818255</v>
      </c>
    </row>
    <row r="62" spans="1:13">
      <c r="A62" s="97" t="s">
        <v>187</v>
      </c>
      <c r="B62" s="99">
        <v>129500</v>
      </c>
      <c r="C62" s="99">
        <v>129400</v>
      </c>
      <c r="D62" s="99">
        <v>127450</v>
      </c>
      <c r="E62" s="99">
        <f t="shared" ref="E62:E63" si="9">SUM(F62-D62)</f>
        <v>-15200</v>
      </c>
      <c r="F62" s="99">
        <v>112250</v>
      </c>
      <c r="G62" s="99">
        <f t="shared" si="6"/>
        <v>99.922779922779924</v>
      </c>
      <c r="H62" s="99">
        <f>SUM(D62/C62*100)</f>
        <v>98.493044822256564</v>
      </c>
      <c r="I62" s="99">
        <f t="shared" si="7"/>
        <v>88.073754413495493</v>
      </c>
    </row>
    <row r="63" spans="1:13">
      <c r="A63" s="97" t="s">
        <v>190</v>
      </c>
      <c r="B63" s="98">
        <v>600</v>
      </c>
      <c r="C63" s="98">
        <v>580</v>
      </c>
      <c r="D63" s="98">
        <v>530</v>
      </c>
      <c r="E63" s="98">
        <f t="shared" si="9"/>
        <v>-50</v>
      </c>
      <c r="F63" s="98">
        <v>480</v>
      </c>
      <c r="G63" s="99">
        <f t="shared" si="6"/>
        <v>96.666666666666671</v>
      </c>
      <c r="H63" s="99">
        <f>SUM(D63/C63*100)</f>
        <v>91.379310344827587</v>
      </c>
      <c r="I63" s="99">
        <f t="shared" si="7"/>
        <v>90.566037735849065</v>
      </c>
    </row>
    <row r="64" spans="1:13" ht="26.25">
      <c r="A64" s="97" t="s">
        <v>191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131"/>
      <c r="H64" s="131"/>
      <c r="I64" s="131"/>
    </row>
    <row r="65" spans="1:9">
      <c r="A65" s="88" t="s">
        <v>170</v>
      </c>
      <c r="B65" s="100">
        <v>3</v>
      </c>
      <c r="C65" s="100">
        <v>51.15</v>
      </c>
      <c r="D65" s="100">
        <v>51.15</v>
      </c>
      <c r="E65" s="100">
        <f>SUM(F65-D65)</f>
        <v>1.7899999999999991</v>
      </c>
      <c r="F65" s="100">
        <v>52.94</v>
      </c>
      <c r="G65" s="115">
        <f t="shared" si="6"/>
        <v>1705</v>
      </c>
      <c r="H65" s="115">
        <f t="shared" ref="H65:H100" si="10">SUM(D65/C65*100)</f>
        <v>100</v>
      </c>
      <c r="I65" s="115">
        <f t="shared" si="7"/>
        <v>103.49951124144671</v>
      </c>
    </row>
    <row r="66" spans="1:9">
      <c r="A66" s="88" t="s">
        <v>171</v>
      </c>
      <c r="B66" s="100">
        <v>3</v>
      </c>
      <c r="C66" s="100">
        <v>51.15</v>
      </c>
      <c r="D66" s="100">
        <v>51.15</v>
      </c>
      <c r="E66" s="100">
        <f t="shared" ref="E66:E67" si="11">SUM(F66-D66)</f>
        <v>1.7899999999999991</v>
      </c>
      <c r="F66" s="100">
        <v>52.94</v>
      </c>
      <c r="G66" s="115">
        <f t="shared" si="6"/>
        <v>1705</v>
      </c>
      <c r="H66" s="115">
        <f t="shared" si="10"/>
        <v>100</v>
      </c>
      <c r="I66" s="115">
        <f t="shared" si="7"/>
        <v>103.49951124144671</v>
      </c>
    </row>
    <row r="67" spans="1:9">
      <c r="A67" s="88" t="s">
        <v>172</v>
      </c>
      <c r="B67" s="100">
        <v>3</v>
      </c>
      <c r="C67" s="100">
        <v>51.15</v>
      </c>
      <c r="D67" s="100">
        <v>51.15</v>
      </c>
      <c r="E67" s="100">
        <f t="shared" si="11"/>
        <v>1.7899999999999991</v>
      </c>
      <c r="F67" s="100">
        <v>52.94</v>
      </c>
      <c r="G67" s="115">
        <f t="shared" si="6"/>
        <v>1705</v>
      </c>
      <c r="H67" s="115">
        <f t="shared" si="10"/>
        <v>100</v>
      </c>
      <c r="I67" s="115">
        <f t="shared" si="7"/>
        <v>103.49951124144671</v>
      </c>
    </row>
    <row r="68" spans="1:9">
      <c r="A68" s="94" t="s">
        <v>140</v>
      </c>
      <c r="B68" s="95">
        <v>3</v>
      </c>
      <c r="C68" s="95">
        <v>51.15</v>
      </c>
      <c r="D68" s="95">
        <v>51.15</v>
      </c>
      <c r="E68" s="95">
        <v>1.79</v>
      </c>
      <c r="F68" s="95">
        <v>52.94</v>
      </c>
      <c r="G68" s="96">
        <f t="shared" si="6"/>
        <v>1705</v>
      </c>
      <c r="H68" s="96">
        <f t="shared" si="10"/>
        <v>100</v>
      </c>
      <c r="I68" s="96">
        <f t="shared" si="7"/>
        <v>103.49951124144671</v>
      </c>
    </row>
    <row r="69" spans="1:9">
      <c r="A69" s="97" t="s">
        <v>190</v>
      </c>
      <c r="B69" s="98">
        <v>3</v>
      </c>
      <c r="C69" s="98">
        <v>51.15</v>
      </c>
      <c r="D69" s="98">
        <v>51.15</v>
      </c>
      <c r="E69" s="98">
        <v>1.79</v>
      </c>
      <c r="F69" s="98">
        <v>52.94</v>
      </c>
      <c r="G69" s="99">
        <f t="shared" si="6"/>
        <v>1705</v>
      </c>
      <c r="H69" s="99">
        <f t="shared" si="10"/>
        <v>100</v>
      </c>
      <c r="I69" s="99">
        <f t="shared" si="7"/>
        <v>103.49951124144671</v>
      </c>
    </row>
    <row r="70" spans="1:9">
      <c r="A70" s="88" t="s">
        <v>174</v>
      </c>
      <c r="B70" s="89">
        <v>6080</v>
      </c>
      <c r="C70" s="89">
        <v>6450</v>
      </c>
      <c r="D70" s="89">
        <v>8000</v>
      </c>
      <c r="E70" s="115">
        <f>SUM(F70-D70)</f>
        <v>-600</v>
      </c>
      <c r="F70" s="115">
        <v>7400</v>
      </c>
      <c r="G70" s="115">
        <f t="shared" si="6"/>
        <v>106.08552631578947</v>
      </c>
      <c r="H70" s="115">
        <f t="shared" si="10"/>
        <v>124.03100775193798</v>
      </c>
      <c r="I70" s="115">
        <f t="shared" si="7"/>
        <v>92.5</v>
      </c>
    </row>
    <row r="71" spans="1:9" ht="26.25">
      <c r="A71" s="94" t="s">
        <v>112</v>
      </c>
      <c r="B71" s="96">
        <v>6080</v>
      </c>
      <c r="C71" s="96">
        <v>6450</v>
      </c>
      <c r="D71" s="96">
        <v>8000</v>
      </c>
      <c r="E71" s="96">
        <v>-600</v>
      </c>
      <c r="F71" s="96">
        <v>7400</v>
      </c>
      <c r="G71" s="96">
        <f t="shared" si="6"/>
        <v>106.08552631578947</v>
      </c>
      <c r="H71" s="96">
        <f t="shared" si="10"/>
        <v>124.03100775193798</v>
      </c>
      <c r="I71" s="96">
        <f t="shared" si="7"/>
        <v>92.5</v>
      </c>
    </row>
    <row r="72" spans="1:9">
      <c r="A72" s="97" t="s">
        <v>187</v>
      </c>
      <c r="B72" s="99">
        <v>6000</v>
      </c>
      <c r="C72" s="99">
        <v>6300</v>
      </c>
      <c r="D72" s="99">
        <v>7800</v>
      </c>
      <c r="E72" s="99">
        <v>-500</v>
      </c>
      <c r="F72" s="99">
        <v>7300</v>
      </c>
      <c r="G72" s="99">
        <f t="shared" si="6"/>
        <v>105</v>
      </c>
      <c r="H72" s="99">
        <f t="shared" si="10"/>
        <v>123.80952380952381</v>
      </c>
      <c r="I72" s="99">
        <f t="shared" si="7"/>
        <v>93.589743589743591</v>
      </c>
    </row>
    <row r="73" spans="1:9" ht="26.25">
      <c r="A73" s="97" t="s">
        <v>188</v>
      </c>
      <c r="B73" s="98">
        <v>80</v>
      </c>
      <c r="C73" s="98">
        <v>150</v>
      </c>
      <c r="D73" s="98">
        <v>200</v>
      </c>
      <c r="E73" s="98">
        <v>-100</v>
      </c>
      <c r="F73" s="98">
        <v>100</v>
      </c>
      <c r="G73" s="99">
        <f t="shared" si="6"/>
        <v>187.5</v>
      </c>
      <c r="H73" s="99">
        <f t="shared" si="10"/>
        <v>133.33333333333331</v>
      </c>
      <c r="I73" s="99">
        <f t="shared" si="7"/>
        <v>50</v>
      </c>
    </row>
    <row r="74" spans="1:9">
      <c r="A74" s="88" t="s">
        <v>176</v>
      </c>
      <c r="B74" s="89">
        <v>1155322</v>
      </c>
      <c r="C74" s="89">
        <v>1309079.3400000001</v>
      </c>
      <c r="D74" s="89">
        <f>SUM(D75+D82+D86)</f>
        <v>1392850.3399999999</v>
      </c>
      <c r="E74" s="115">
        <f>SUM(F74-D74)</f>
        <v>1629.6500000003725</v>
      </c>
      <c r="F74" s="115">
        <f>SUM(F75+F82+F86)</f>
        <v>1394479.9900000002</v>
      </c>
      <c r="G74" s="115">
        <f t="shared" si="6"/>
        <v>113.30861352938835</v>
      </c>
      <c r="H74" s="115">
        <f t="shared" si="10"/>
        <v>106.39923016430768</v>
      </c>
      <c r="I74" s="115">
        <f t="shared" si="7"/>
        <v>100.11700108426584</v>
      </c>
    </row>
    <row r="75" spans="1:9" ht="26.25">
      <c r="A75" s="94" t="s">
        <v>118</v>
      </c>
      <c r="B75" s="96">
        <v>25822</v>
      </c>
      <c r="C75" s="96">
        <v>26896.720000000001</v>
      </c>
      <c r="D75" s="96">
        <f>SUM(D76:D80)</f>
        <v>27243.72</v>
      </c>
      <c r="E75" s="96">
        <f>SUM(F75-D75)</f>
        <v>-6470.3500000000022</v>
      </c>
      <c r="F75" s="96">
        <f>SUM(F76:F80)</f>
        <v>20773.37</v>
      </c>
      <c r="G75" s="96">
        <f t="shared" si="6"/>
        <v>104.16203237549378</v>
      </c>
      <c r="H75" s="96">
        <f t="shared" si="10"/>
        <v>101.29012013360736</v>
      </c>
      <c r="I75" s="96">
        <f t="shared" si="7"/>
        <v>76.250122964117963</v>
      </c>
    </row>
    <row r="76" spans="1:9">
      <c r="A76" s="97" t="s">
        <v>189</v>
      </c>
      <c r="B76" s="98">
        <v>350</v>
      </c>
      <c r="C76" s="98">
        <v>585</v>
      </c>
      <c r="D76" s="98">
        <v>932</v>
      </c>
      <c r="E76" s="98">
        <f>SUM(F76-D76)</f>
        <v>-587</v>
      </c>
      <c r="F76" s="98">
        <v>345</v>
      </c>
      <c r="G76" s="99">
        <f t="shared" si="6"/>
        <v>167.14285714285714</v>
      </c>
      <c r="H76" s="99">
        <f t="shared" si="10"/>
        <v>159.31623931623932</v>
      </c>
      <c r="I76" s="99">
        <f t="shared" si="7"/>
        <v>37.017167381974247</v>
      </c>
    </row>
    <row r="77" spans="1:9">
      <c r="A77" s="97" t="s">
        <v>187</v>
      </c>
      <c r="B77" s="99">
        <v>5900</v>
      </c>
      <c r="C77" s="99">
        <v>5000</v>
      </c>
      <c r="D77" s="99">
        <v>5000</v>
      </c>
      <c r="E77" s="98">
        <f t="shared" ref="E77:E80" si="12">SUM(F77-D77)</f>
        <v>-4083.35</v>
      </c>
      <c r="F77" s="99">
        <v>916.65</v>
      </c>
      <c r="G77" s="99">
        <f t="shared" si="6"/>
        <v>84.745762711864401</v>
      </c>
      <c r="H77" s="99">
        <f t="shared" si="10"/>
        <v>100</v>
      </c>
      <c r="I77" s="99">
        <f t="shared" si="7"/>
        <v>18.332999999999998</v>
      </c>
    </row>
    <row r="78" spans="1:9" ht="26.25">
      <c r="A78" s="97" t="s">
        <v>188</v>
      </c>
      <c r="B78" s="98">
        <v>600</v>
      </c>
      <c r="C78" s="99">
        <v>1000</v>
      </c>
      <c r="D78" s="99">
        <v>1000</v>
      </c>
      <c r="E78" s="98">
        <f t="shared" si="12"/>
        <v>-800</v>
      </c>
      <c r="F78" s="99">
        <v>200</v>
      </c>
      <c r="G78" s="99">
        <f t="shared" si="6"/>
        <v>166.66666666666669</v>
      </c>
      <c r="H78" s="99">
        <f t="shared" si="10"/>
        <v>100</v>
      </c>
      <c r="I78" s="99">
        <f t="shared" si="7"/>
        <v>20</v>
      </c>
    </row>
    <row r="79" spans="1:9">
      <c r="A79" s="97" t="s">
        <v>192</v>
      </c>
      <c r="B79" s="97"/>
      <c r="C79" s="98">
        <v>811.72</v>
      </c>
      <c r="D79" s="98">
        <v>811.72</v>
      </c>
      <c r="E79" s="98">
        <f t="shared" si="12"/>
        <v>0</v>
      </c>
      <c r="F79" s="98">
        <v>811.72</v>
      </c>
      <c r="G79" s="99"/>
      <c r="H79" s="99">
        <f t="shared" si="10"/>
        <v>100</v>
      </c>
      <c r="I79" s="99">
        <f t="shared" si="7"/>
        <v>100</v>
      </c>
    </row>
    <row r="80" spans="1:9" ht="26.25">
      <c r="A80" s="97" t="s">
        <v>191</v>
      </c>
      <c r="B80" s="99">
        <v>18972</v>
      </c>
      <c r="C80" s="99">
        <v>19500</v>
      </c>
      <c r="D80" s="99">
        <v>19500</v>
      </c>
      <c r="E80" s="98">
        <f t="shared" si="12"/>
        <v>-1000</v>
      </c>
      <c r="F80" s="99">
        <v>18500</v>
      </c>
      <c r="G80" s="99">
        <f t="shared" si="6"/>
        <v>102.78304870335231</v>
      </c>
      <c r="H80" s="99">
        <f t="shared" si="10"/>
        <v>100</v>
      </c>
      <c r="I80" s="99">
        <f t="shared" si="7"/>
        <v>94.871794871794862</v>
      </c>
    </row>
    <row r="81" spans="1:9">
      <c r="A81" s="88" t="s">
        <v>178</v>
      </c>
      <c r="B81" s="89">
        <v>1080000</v>
      </c>
      <c r="C81" s="89">
        <v>1215000</v>
      </c>
      <c r="D81" s="89">
        <v>1244000</v>
      </c>
      <c r="E81" s="115">
        <v>8100</v>
      </c>
      <c r="F81" s="115">
        <v>1252100</v>
      </c>
      <c r="G81" s="115">
        <f t="shared" si="6"/>
        <v>112.5</v>
      </c>
      <c r="H81" s="115">
        <f t="shared" si="10"/>
        <v>102.38683127572017</v>
      </c>
      <c r="I81" s="115">
        <f t="shared" si="7"/>
        <v>100.65112540192926</v>
      </c>
    </row>
    <row r="82" spans="1:9" ht="26.25">
      <c r="A82" s="94" t="s">
        <v>144</v>
      </c>
      <c r="B82" s="96">
        <v>1080000</v>
      </c>
      <c r="C82" s="96">
        <v>1215000</v>
      </c>
      <c r="D82" s="96">
        <v>1244000</v>
      </c>
      <c r="E82" s="96">
        <f>SUM(F82-D82)</f>
        <v>8100</v>
      </c>
      <c r="F82" s="96">
        <f>SUM(F83:F85)</f>
        <v>1252100</v>
      </c>
      <c r="G82" s="96">
        <f t="shared" si="6"/>
        <v>112.5</v>
      </c>
      <c r="H82" s="96">
        <f t="shared" si="10"/>
        <v>102.38683127572017</v>
      </c>
      <c r="I82" s="96">
        <f t="shared" si="7"/>
        <v>100.65112540192926</v>
      </c>
    </row>
    <row r="83" spans="1:9">
      <c r="A83" s="97" t="s">
        <v>189</v>
      </c>
      <c r="B83" s="99">
        <v>1066000</v>
      </c>
      <c r="C83" s="99">
        <v>1201000</v>
      </c>
      <c r="D83" s="99">
        <v>1230000</v>
      </c>
      <c r="E83" s="99">
        <f>SUM(F83-D83)</f>
        <v>15000</v>
      </c>
      <c r="F83" s="99">
        <v>1245000</v>
      </c>
      <c r="G83" s="99">
        <f t="shared" si="6"/>
        <v>112.66416510318949</v>
      </c>
      <c r="H83" s="99">
        <f t="shared" si="10"/>
        <v>102.41465445462114</v>
      </c>
      <c r="I83" s="99">
        <f t="shared" si="7"/>
        <v>101.21951219512195</v>
      </c>
    </row>
    <row r="84" spans="1:9">
      <c r="A84" s="97" t="s">
        <v>187</v>
      </c>
      <c r="B84" s="99">
        <v>10000</v>
      </c>
      <c r="C84" s="99">
        <v>10000</v>
      </c>
      <c r="D84" s="99">
        <v>10000</v>
      </c>
      <c r="E84" s="99">
        <f t="shared" ref="E84:E86" si="13">SUM(F84-D84)</f>
        <v>-5000</v>
      </c>
      <c r="F84" s="99">
        <v>5000</v>
      </c>
      <c r="G84" s="99">
        <f t="shared" si="6"/>
        <v>100</v>
      </c>
      <c r="H84" s="99">
        <f t="shared" si="10"/>
        <v>100</v>
      </c>
      <c r="I84" s="99">
        <f t="shared" si="7"/>
        <v>50</v>
      </c>
    </row>
    <row r="85" spans="1:9">
      <c r="A85" s="97" t="s">
        <v>190</v>
      </c>
      <c r="B85" s="99">
        <v>4000</v>
      </c>
      <c r="C85" s="99">
        <v>4000</v>
      </c>
      <c r="D85" s="99">
        <v>4000</v>
      </c>
      <c r="E85" s="99">
        <f t="shared" si="13"/>
        <v>-1900</v>
      </c>
      <c r="F85" s="99">
        <v>2100</v>
      </c>
      <c r="G85" s="99">
        <f t="shared" si="6"/>
        <v>100</v>
      </c>
      <c r="H85" s="99">
        <f t="shared" si="10"/>
        <v>100</v>
      </c>
      <c r="I85" s="99">
        <f t="shared" si="7"/>
        <v>52.5</v>
      </c>
    </row>
    <row r="86" spans="1:9">
      <c r="A86" s="94" t="s">
        <v>132</v>
      </c>
      <c r="B86" s="96">
        <v>49500</v>
      </c>
      <c r="C86" s="96">
        <v>67182.62</v>
      </c>
      <c r="D86" s="96">
        <v>121606.62</v>
      </c>
      <c r="E86" s="96">
        <f t="shared" si="13"/>
        <v>0</v>
      </c>
      <c r="F86" s="96">
        <v>121606.62</v>
      </c>
      <c r="G86" s="96">
        <f t="shared" si="6"/>
        <v>135.72246464646466</v>
      </c>
      <c r="H86" s="96">
        <f t="shared" si="10"/>
        <v>181.00904668499084</v>
      </c>
      <c r="I86" s="96">
        <f t="shared" si="7"/>
        <v>100</v>
      </c>
    </row>
    <row r="87" spans="1:9">
      <c r="A87" s="94" t="s">
        <v>133</v>
      </c>
      <c r="B87" s="96">
        <v>49500</v>
      </c>
      <c r="C87" s="96">
        <v>67182.62</v>
      </c>
      <c r="D87" s="96">
        <v>121606.62</v>
      </c>
      <c r="E87" s="96">
        <v>0</v>
      </c>
      <c r="F87" s="96">
        <v>121606.62</v>
      </c>
      <c r="G87" s="96">
        <f t="shared" si="6"/>
        <v>135.72246464646466</v>
      </c>
      <c r="H87" s="96">
        <f t="shared" si="10"/>
        <v>181.00904668499084</v>
      </c>
      <c r="I87" s="96">
        <f t="shared" si="7"/>
        <v>100</v>
      </c>
    </row>
    <row r="88" spans="1:9">
      <c r="A88" s="97" t="s">
        <v>187</v>
      </c>
      <c r="B88" s="99">
        <v>49500</v>
      </c>
      <c r="C88" s="99">
        <v>67182.62</v>
      </c>
      <c r="D88" s="99">
        <v>121606.62</v>
      </c>
      <c r="E88" s="99">
        <v>0</v>
      </c>
      <c r="F88" s="99">
        <v>121606.62</v>
      </c>
      <c r="G88" s="99">
        <f t="shared" si="6"/>
        <v>135.72246464646466</v>
      </c>
      <c r="H88" s="99">
        <f t="shared" si="10"/>
        <v>181.00904668499084</v>
      </c>
      <c r="I88" s="99">
        <f t="shared" si="7"/>
        <v>100</v>
      </c>
    </row>
    <row r="89" spans="1:9">
      <c r="A89" s="88" t="s">
        <v>179</v>
      </c>
      <c r="B89" s="89">
        <v>10000</v>
      </c>
      <c r="C89" s="89">
        <v>10300</v>
      </c>
      <c r="D89" s="89">
        <v>10300</v>
      </c>
      <c r="E89" s="115">
        <v>-5869</v>
      </c>
      <c r="F89" s="115">
        <v>4431</v>
      </c>
      <c r="G89" s="115">
        <f t="shared" si="6"/>
        <v>103</v>
      </c>
      <c r="H89" s="115">
        <f t="shared" si="10"/>
        <v>100</v>
      </c>
      <c r="I89" s="115">
        <f t="shared" si="7"/>
        <v>43.019417475728154</v>
      </c>
    </row>
    <row r="90" spans="1:9">
      <c r="A90" s="88" t="s">
        <v>180</v>
      </c>
      <c r="B90" s="89">
        <v>10000</v>
      </c>
      <c r="C90" s="89">
        <v>10300</v>
      </c>
      <c r="D90" s="89">
        <v>10300</v>
      </c>
      <c r="E90" s="115">
        <v>-5869</v>
      </c>
      <c r="F90" s="115">
        <v>4431</v>
      </c>
      <c r="G90" s="115">
        <f t="shared" si="6"/>
        <v>103</v>
      </c>
      <c r="H90" s="115">
        <f t="shared" si="10"/>
        <v>100</v>
      </c>
      <c r="I90" s="115">
        <f t="shared" si="7"/>
        <v>43.019417475728154</v>
      </c>
    </row>
    <row r="91" spans="1:9">
      <c r="A91" s="94" t="s">
        <v>103</v>
      </c>
      <c r="B91" s="96">
        <v>10000</v>
      </c>
      <c r="C91" s="96">
        <v>10300</v>
      </c>
      <c r="D91" s="96">
        <v>10300</v>
      </c>
      <c r="E91" s="96">
        <f>SUM(F91-D91)</f>
        <v>-5869</v>
      </c>
      <c r="F91" s="96">
        <f>SUM(F92:F94)</f>
        <v>4431</v>
      </c>
      <c r="G91" s="96">
        <f t="shared" si="6"/>
        <v>103</v>
      </c>
      <c r="H91" s="96">
        <f t="shared" si="10"/>
        <v>100</v>
      </c>
      <c r="I91" s="96">
        <f t="shared" si="7"/>
        <v>43.019417475728154</v>
      </c>
    </row>
    <row r="92" spans="1:9">
      <c r="A92" s="97" t="s">
        <v>187</v>
      </c>
      <c r="B92" s="99">
        <v>4800</v>
      </c>
      <c r="C92" s="99">
        <v>5100</v>
      </c>
      <c r="D92" s="99">
        <v>5100</v>
      </c>
      <c r="E92" s="99">
        <f>SUM(F92-D92)</f>
        <v>-2969</v>
      </c>
      <c r="F92" s="99">
        <v>2131</v>
      </c>
      <c r="G92" s="99">
        <f t="shared" si="6"/>
        <v>106.25</v>
      </c>
      <c r="H92" s="99">
        <f t="shared" si="10"/>
        <v>100</v>
      </c>
      <c r="I92" s="99">
        <f t="shared" si="7"/>
        <v>41.784313725490193</v>
      </c>
    </row>
    <row r="93" spans="1:9" ht="26.25">
      <c r="A93" s="97" t="s">
        <v>188</v>
      </c>
      <c r="B93" s="98">
        <v>900</v>
      </c>
      <c r="C93" s="98">
        <v>900</v>
      </c>
      <c r="D93" s="98">
        <v>900</v>
      </c>
      <c r="E93" s="99">
        <f t="shared" ref="E93:E94" si="14">SUM(F93-D93)</f>
        <v>-700</v>
      </c>
      <c r="F93" s="98">
        <v>200</v>
      </c>
      <c r="G93" s="99">
        <f t="shared" si="6"/>
        <v>100</v>
      </c>
      <c r="H93" s="99">
        <f t="shared" si="10"/>
        <v>100</v>
      </c>
      <c r="I93" s="99">
        <f t="shared" si="7"/>
        <v>22.222222222222221</v>
      </c>
    </row>
    <row r="94" spans="1:9" ht="26.25">
      <c r="A94" s="97" t="s">
        <v>191</v>
      </c>
      <c r="B94" s="99">
        <v>4300</v>
      </c>
      <c r="C94" s="99">
        <v>4300</v>
      </c>
      <c r="D94" s="99">
        <v>4300</v>
      </c>
      <c r="E94" s="99">
        <f t="shared" si="14"/>
        <v>-2200</v>
      </c>
      <c r="F94" s="99">
        <v>2100</v>
      </c>
      <c r="G94" s="99">
        <f t="shared" si="6"/>
        <v>100</v>
      </c>
      <c r="H94" s="99">
        <f t="shared" si="10"/>
        <v>100</v>
      </c>
      <c r="I94" s="99">
        <f t="shared" si="7"/>
        <v>48.837209302325576</v>
      </c>
    </row>
    <row r="95" spans="1:9">
      <c r="A95" s="88" t="s">
        <v>181</v>
      </c>
      <c r="B95" s="89">
        <v>31100</v>
      </c>
      <c r="C95" s="89">
        <v>31566.68</v>
      </c>
      <c r="D95" s="89">
        <v>34566.68</v>
      </c>
      <c r="E95" s="115">
        <v>-2386.6799999999998</v>
      </c>
      <c r="F95" s="115">
        <v>32180</v>
      </c>
      <c r="G95" s="115">
        <f t="shared" si="6"/>
        <v>101.50057877813505</v>
      </c>
      <c r="H95" s="115">
        <f t="shared" si="10"/>
        <v>109.50369186750079</v>
      </c>
      <c r="I95" s="115">
        <f t="shared" si="7"/>
        <v>93.095431785754371</v>
      </c>
    </row>
    <row r="96" spans="1:9">
      <c r="A96" s="88" t="s">
        <v>182</v>
      </c>
      <c r="B96" s="89">
        <v>31100</v>
      </c>
      <c r="C96" s="89">
        <v>31566.68</v>
      </c>
      <c r="D96" s="89">
        <v>34566.68</v>
      </c>
      <c r="E96" s="115">
        <v>-2386.6799999999998</v>
      </c>
      <c r="F96" s="115">
        <v>32180</v>
      </c>
      <c r="G96" s="115">
        <f t="shared" si="6"/>
        <v>101.50057877813505</v>
      </c>
      <c r="H96" s="115">
        <f t="shared" si="10"/>
        <v>109.50369186750079</v>
      </c>
      <c r="I96" s="115">
        <f t="shared" si="7"/>
        <v>93.095431785754371</v>
      </c>
    </row>
    <row r="97" spans="1:11" ht="26.25">
      <c r="A97" s="94" t="s">
        <v>99</v>
      </c>
      <c r="B97" s="96">
        <v>31100</v>
      </c>
      <c r="C97" s="96">
        <v>31566.68</v>
      </c>
      <c r="D97" s="96">
        <v>34566.68</v>
      </c>
      <c r="E97" s="96">
        <f>SUM(E98:E100)</f>
        <v>-2386.6800000000003</v>
      </c>
      <c r="F97" s="96">
        <f>SUM(F98:F100)</f>
        <v>32180</v>
      </c>
      <c r="G97" s="96">
        <f t="shared" si="6"/>
        <v>101.50057877813505</v>
      </c>
      <c r="H97" s="96">
        <f t="shared" si="10"/>
        <v>109.50369186750079</v>
      </c>
      <c r="I97" s="96">
        <f t="shared" si="7"/>
        <v>93.095431785754371</v>
      </c>
    </row>
    <row r="98" spans="1:11" s="145" customFormat="1">
      <c r="A98" s="97" t="s">
        <v>187</v>
      </c>
      <c r="B98" s="98"/>
      <c r="C98" s="98"/>
      <c r="D98" s="98"/>
      <c r="E98" s="98">
        <v>545</v>
      </c>
      <c r="F98" s="98">
        <v>545</v>
      </c>
      <c r="G98" s="99"/>
      <c r="H98" s="99"/>
      <c r="I98" s="99"/>
    </row>
    <row r="99" spans="1:11" ht="26.25">
      <c r="A99" s="97" t="s">
        <v>191</v>
      </c>
      <c r="B99" s="98">
        <v>100</v>
      </c>
      <c r="C99" s="98">
        <v>657</v>
      </c>
      <c r="D99" s="98">
        <v>657</v>
      </c>
      <c r="E99" s="98">
        <f>SUM(F99-D99)</f>
        <v>23</v>
      </c>
      <c r="F99" s="98">
        <v>680</v>
      </c>
      <c r="G99" s="99">
        <f t="shared" si="6"/>
        <v>657</v>
      </c>
      <c r="H99" s="99">
        <f t="shared" si="10"/>
        <v>100</v>
      </c>
      <c r="I99" s="99">
        <f t="shared" si="7"/>
        <v>103.5007610350076</v>
      </c>
    </row>
    <row r="100" spans="1:11" ht="26.25">
      <c r="A100" s="97" t="s">
        <v>193</v>
      </c>
      <c r="B100" s="99">
        <v>31000</v>
      </c>
      <c r="C100" s="99">
        <v>30909.68</v>
      </c>
      <c r="D100" s="99">
        <v>33909.68</v>
      </c>
      <c r="E100" s="98">
        <f>SUM(F100-D100)</f>
        <v>-2954.6800000000003</v>
      </c>
      <c r="F100" s="99">
        <v>30955</v>
      </c>
      <c r="G100" s="99">
        <f t="shared" si="6"/>
        <v>99.70864516129032</v>
      </c>
      <c r="H100" s="99">
        <f t="shared" si="10"/>
        <v>109.70569737376769</v>
      </c>
      <c r="I100" s="99">
        <f t="shared" si="7"/>
        <v>91.286617862510056</v>
      </c>
    </row>
    <row r="102" spans="1:11">
      <c r="A102" s="73" t="s">
        <v>194</v>
      </c>
    </row>
    <row r="103" spans="1:11" s="87" customFormat="1">
      <c r="E103" s="113"/>
      <c r="F103" s="113"/>
      <c r="G103" s="60"/>
      <c r="H103" s="60"/>
      <c r="I103" s="60"/>
      <c r="J103" s="60"/>
    </row>
    <row r="104" spans="1:11">
      <c r="A104" s="70" t="s">
        <v>198</v>
      </c>
      <c r="B104" s="59">
        <v>1260019</v>
      </c>
      <c r="C104" s="59">
        <v>1417009.72</v>
      </c>
      <c r="D104" s="122">
        <v>1506001.78</v>
      </c>
      <c r="E104" s="127"/>
      <c r="F104" s="59">
        <v>1476581.71</v>
      </c>
      <c r="G104" s="128"/>
      <c r="H104" s="60"/>
      <c r="I104" s="128"/>
      <c r="J104" s="60"/>
    </row>
    <row r="105" spans="1:11">
      <c r="A105" s="62" t="s">
        <v>195</v>
      </c>
      <c r="B105" s="69">
        <v>1342671</v>
      </c>
      <c r="C105" s="69">
        <v>1509793.17</v>
      </c>
      <c r="D105" s="123">
        <v>1598785.23</v>
      </c>
      <c r="E105" s="117"/>
      <c r="F105" s="69">
        <v>1569365.16</v>
      </c>
      <c r="G105" s="128"/>
      <c r="H105" s="60"/>
      <c r="I105" s="128"/>
      <c r="J105" s="60"/>
    </row>
    <row r="106" spans="1:11">
      <c r="A106" s="64" t="s">
        <v>74</v>
      </c>
      <c r="B106" s="66">
        <f>SUM(B104-B105)</f>
        <v>-82652</v>
      </c>
      <c r="C106" s="66">
        <f>SUM(C104-C105)</f>
        <v>-92783.449999999953</v>
      </c>
      <c r="D106" s="124">
        <f>SUM(D104-D105)</f>
        <v>-92783.449999999953</v>
      </c>
      <c r="E106" s="103"/>
      <c r="F106" s="103">
        <f>SUM(F104-F105)</f>
        <v>-92783.449999999953</v>
      </c>
      <c r="G106" s="129"/>
      <c r="H106" s="60"/>
      <c r="I106" s="129"/>
      <c r="J106" s="60"/>
    </row>
    <row r="107" spans="1:11">
      <c r="A107" s="64" t="s">
        <v>196</v>
      </c>
      <c r="B107" s="66">
        <v>0</v>
      </c>
      <c r="C107" s="66">
        <v>0</v>
      </c>
      <c r="D107" s="125">
        <v>0</v>
      </c>
      <c r="E107" s="66"/>
      <c r="F107" s="66">
        <v>0</v>
      </c>
      <c r="G107" s="121"/>
      <c r="H107" s="60"/>
      <c r="I107" s="121"/>
      <c r="J107" s="60"/>
    </row>
    <row r="108" spans="1:11" ht="45">
      <c r="A108" s="71" t="s">
        <v>197</v>
      </c>
      <c r="B108" s="66">
        <v>82652</v>
      </c>
      <c r="C108" s="101">
        <v>92783.450000000012</v>
      </c>
      <c r="D108" s="126">
        <v>92783.45</v>
      </c>
      <c r="E108" s="101"/>
      <c r="F108" s="101">
        <v>92783.45</v>
      </c>
      <c r="G108" s="121"/>
      <c r="H108" s="130"/>
      <c r="I108" s="121"/>
      <c r="J108" s="60"/>
      <c r="K108" s="108"/>
    </row>
    <row r="109" spans="1:11">
      <c r="G109" s="60"/>
      <c r="H109" s="60"/>
      <c r="I109" s="60"/>
      <c r="J109" s="60"/>
    </row>
  </sheetData>
  <pageMargins left="0.11811023622047245" right="0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6"/>
  <sheetViews>
    <sheetView workbookViewId="0">
      <selection activeCell="L10" sqref="L10"/>
    </sheetView>
  </sheetViews>
  <sheetFormatPr defaultRowHeight="15"/>
  <cols>
    <col min="1" max="1" width="27.42578125" customWidth="1"/>
    <col min="2" max="2" width="13.140625" customWidth="1"/>
    <col min="3" max="3" width="13.28515625" customWidth="1"/>
    <col min="4" max="4" width="13.5703125" customWidth="1"/>
    <col min="5" max="5" width="12.140625" style="113" customWidth="1"/>
    <col min="6" max="6" width="14.42578125" style="113" customWidth="1"/>
    <col min="7" max="7" width="12.140625" customWidth="1"/>
    <col min="8" max="8" width="11" customWidth="1"/>
    <col min="9" max="9" width="13.42578125" customWidth="1"/>
  </cols>
  <sheetData>
    <row r="2" spans="1:9">
      <c r="A2" s="2" t="s">
        <v>2</v>
      </c>
      <c r="B2" s="2"/>
      <c r="C2" s="2"/>
    </row>
    <row r="3" spans="1:9">
      <c r="A3" s="2" t="s">
        <v>3</v>
      </c>
      <c r="B3" s="2"/>
      <c r="C3" s="2"/>
    </row>
    <row r="4" spans="1:9">
      <c r="A4" s="2" t="s">
        <v>5</v>
      </c>
      <c r="B4" s="2"/>
      <c r="C4" s="2"/>
    </row>
    <row r="6" spans="1:9" ht="72" customHeight="1">
      <c r="B6" s="37" t="s">
        <v>237</v>
      </c>
      <c r="C6" s="37" t="s">
        <v>224</v>
      </c>
      <c r="D6" s="132" t="s">
        <v>232</v>
      </c>
      <c r="E6" s="37" t="s">
        <v>233</v>
      </c>
      <c r="F6" s="37" t="s">
        <v>234</v>
      </c>
      <c r="G6" s="37" t="s">
        <v>243</v>
      </c>
      <c r="H6" s="37" t="s">
        <v>242</v>
      </c>
      <c r="I6" s="37" t="s">
        <v>241</v>
      </c>
    </row>
    <row r="7" spans="1:9" ht="26.25">
      <c r="A7" s="25" t="s">
        <v>20</v>
      </c>
      <c r="B7" s="135">
        <v>1342671</v>
      </c>
      <c r="C7" s="135">
        <v>1509793.17</v>
      </c>
      <c r="D7" s="22">
        <v>1598785.23</v>
      </c>
      <c r="E7" s="22">
        <f t="shared" ref="E7:E9" si="0">SUM(F7-D7)</f>
        <v>-29420.070000000065</v>
      </c>
      <c r="F7" s="22">
        <v>1569365.16</v>
      </c>
      <c r="G7" s="22">
        <f>SUM(C7/B7*100)</f>
        <v>112.44699334386456</v>
      </c>
      <c r="H7" s="22">
        <f>SUM(D7/C7*100)</f>
        <v>105.89432127315823</v>
      </c>
      <c r="I7" s="22">
        <f>SUM(F7/D7*100)</f>
        <v>98.159848524495061</v>
      </c>
    </row>
    <row r="8" spans="1:9" ht="26.25">
      <c r="A8" s="137" t="s">
        <v>21</v>
      </c>
      <c r="B8" s="133">
        <v>1342671</v>
      </c>
      <c r="C8" s="133">
        <v>1509793.17</v>
      </c>
      <c r="D8" s="133">
        <v>1598785.23</v>
      </c>
      <c r="E8" s="133">
        <f t="shared" si="0"/>
        <v>-29420.070000000065</v>
      </c>
      <c r="F8" s="133">
        <v>1569365.16</v>
      </c>
      <c r="G8" s="133">
        <f t="shared" ref="G8:G16" si="1">SUM(C8/B8*100)</f>
        <v>112.44699334386456</v>
      </c>
      <c r="H8" s="133">
        <f t="shared" ref="H8:H16" si="2">SUM(D8/C8*100)</f>
        <v>105.89432127315823</v>
      </c>
      <c r="I8" s="133">
        <f t="shared" ref="I8:I16" si="3">SUM(F8/D8*100)</f>
        <v>98.159848524495061</v>
      </c>
    </row>
    <row r="9" spans="1:9">
      <c r="A9" s="140" t="s">
        <v>22</v>
      </c>
      <c r="B9" s="134">
        <v>1342671</v>
      </c>
      <c r="C9" s="134">
        <v>1509793.17</v>
      </c>
      <c r="D9" s="134">
        <v>1598785.23</v>
      </c>
      <c r="E9" s="134">
        <f t="shared" si="0"/>
        <v>-29420.070000000065</v>
      </c>
      <c r="F9" s="134">
        <v>1569365.16</v>
      </c>
      <c r="G9" s="134">
        <f t="shared" si="1"/>
        <v>112.44699334386456</v>
      </c>
      <c r="H9" s="134">
        <f t="shared" si="2"/>
        <v>105.89432127315823</v>
      </c>
      <c r="I9" s="134">
        <f t="shared" si="3"/>
        <v>98.159848524495061</v>
      </c>
    </row>
    <row r="10" spans="1:9" ht="39">
      <c r="A10" s="138" t="s">
        <v>23</v>
      </c>
      <c r="B10" s="32">
        <f>SUM(B11+B14)</f>
        <v>1342671</v>
      </c>
      <c r="C10" s="32">
        <f>SUM(C11+C14)</f>
        <v>1509793.17</v>
      </c>
      <c r="D10" s="32">
        <f>SUM(D11+D14)</f>
        <v>1598785.23</v>
      </c>
      <c r="E10" s="32">
        <f>SUM(F10-D10)</f>
        <v>-29420.070000000065</v>
      </c>
      <c r="F10" s="32">
        <f>SUM(F11+F14)</f>
        <v>1569365.16</v>
      </c>
      <c r="G10" s="32">
        <f t="shared" si="1"/>
        <v>112.44699334386456</v>
      </c>
      <c r="H10" s="32">
        <f t="shared" si="2"/>
        <v>105.89432127315823</v>
      </c>
      <c r="I10" s="32">
        <f t="shared" si="3"/>
        <v>98.159848524495061</v>
      </c>
    </row>
    <row r="11" spans="1:9" ht="26.25">
      <c r="A11" s="25" t="s">
        <v>25</v>
      </c>
      <c r="B11" s="135">
        <f>SUM(B12:B13)</f>
        <v>1210100</v>
      </c>
      <c r="C11" s="135">
        <f>SUM(C12:C13)</f>
        <v>1344980</v>
      </c>
      <c r="D11" s="135">
        <f>SUM(D12:D13)</f>
        <v>1372230</v>
      </c>
      <c r="E11" s="135">
        <f t="shared" ref="E11:E16" si="4">SUM(F11-D11)</f>
        <v>-7150</v>
      </c>
      <c r="F11" s="135">
        <f>SUM(F12:F13)</f>
        <v>1365080</v>
      </c>
      <c r="G11" s="135">
        <f t="shared" si="1"/>
        <v>111.14618626559789</v>
      </c>
      <c r="H11" s="135">
        <f t="shared" si="2"/>
        <v>102.02605243200642</v>
      </c>
      <c r="I11" s="135">
        <f t="shared" si="3"/>
        <v>99.478950321739063</v>
      </c>
    </row>
    <row r="12" spans="1:9" ht="26.25">
      <c r="A12" s="138" t="s">
        <v>26</v>
      </c>
      <c r="B12" s="32">
        <v>130100</v>
      </c>
      <c r="C12" s="32">
        <v>129980</v>
      </c>
      <c r="D12" s="32">
        <v>128230</v>
      </c>
      <c r="E12" s="32">
        <f t="shared" si="4"/>
        <v>-15250</v>
      </c>
      <c r="F12" s="32">
        <v>112980</v>
      </c>
      <c r="G12" s="32">
        <f t="shared" si="1"/>
        <v>99.907763259031512</v>
      </c>
      <c r="H12" s="32">
        <f t="shared" si="2"/>
        <v>98.653639021387903</v>
      </c>
      <c r="I12" s="32">
        <f t="shared" si="3"/>
        <v>88.107307182406615</v>
      </c>
    </row>
    <row r="13" spans="1:9" s="56" customFormat="1" ht="26.25">
      <c r="A13" s="138" t="s">
        <v>26</v>
      </c>
      <c r="B13" s="32">
        <v>1080000</v>
      </c>
      <c r="C13" s="32">
        <v>1215000</v>
      </c>
      <c r="D13" s="32">
        <v>1244000</v>
      </c>
      <c r="E13" s="32">
        <f t="shared" si="4"/>
        <v>8100</v>
      </c>
      <c r="F13" s="32">
        <v>1252100</v>
      </c>
      <c r="G13" s="32">
        <f t="shared" si="1"/>
        <v>112.5</v>
      </c>
      <c r="H13" s="32">
        <f t="shared" si="2"/>
        <v>102.38683127572017</v>
      </c>
      <c r="I13" s="32">
        <f t="shared" si="3"/>
        <v>100.65112540192926</v>
      </c>
    </row>
    <row r="14" spans="1:9" ht="26.25">
      <c r="A14" s="25" t="s">
        <v>62</v>
      </c>
      <c r="B14" s="135">
        <v>132571</v>
      </c>
      <c r="C14" s="135">
        <v>164813.17000000001</v>
      </c>
      <c r="D14" s="135">
        <f>SUM(D15:D16)</f>
        <v>226555.23</v>
      </c>
      <c r="E14" s="135">
        <f t="shared" si="4"/>
        <v>-22270.070000000007</v>
      </c>
      <c r="F14" s="135">
        <f>SUM(F15:F16)</f>
        <v>204285.16</v>
      </c>
      <c r="G14" s="135">
        <f t="shared" si="1"/>
        <v>124.32068099358079</v>
      </c>
      <c r="H14" s="135">
        <f t="shared" si="2"/>
        <v>137.46184846757089</v>
      </c>
      <c r="I14" s="135">
        <f t="shared" si="3"/>
        <v>90.170136438695323</v>
      </c>
    </row>
    <row r="15" spans="1:9" ht="26.25">
      <c r="A15" s="138" t="s">
        <v>63</v>
      </c>
      <c r="B15" s="32">
        <v>3366</v>
      </c>
      <c r="C15" s="32">
        <v>15366</v>
      </c>
      <c r="D15" s="32">
        <v>15787.06</v>
      </c>
      <c r="E15" s="32">
        <f t="shared" si="4"/>
        <v>-6945.83</v>
      </c>
      <c r="F15" s="32">
        <v>8841.23</v>
      </c>
      <c r="G15" s="32">
        <f t="shared" si="1"/>
        <v>456.50623885918009</v>
      </c>
      <c r="H15" s="32">
        <f t="shared" si="2"/>
        <v>102.74020564883509</v>
      </c>
      <c r="I15" s="32">
        <f t="shared" si="3"/>
        <v>56.003017661299822</v>
      </c>
    </row>
    <row r="16" spans="1:9" ht="26.25">
      <c r="A16" s="138" t="s">
        <v>63</v>
      </c>
      <c r="B16" s="32">
        <v>129205</v>
      </c>
      <c r="C16" s="32">
        <v>149447.17000000001</v>
      </c>
      <c r="D16" s="32">
        <v>210768.17</v>
      </c>
      <c r="E16" s="32">
        <f t="shared" si="4"/>
        <v>-15324.24000000002</v>
      </c>
      <c r="F16" s="32">
        <v>195443.93</v>
      </c>
      <c r="G16" s="32">
        <f t="shared" si="1"/>
        <v>115.66670794473899</v>
      </c>
      <c r="H16" s="32">
        <f t="shared" si="2"/>
        <v>141.03189106893092</v>
      </c>
      <c r="I16" s="32">
        <f t="shared" si="3"/>
        <v>92.729338590357344</v>
      </c>
    </row>
  </sheetData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D34" sqref="D34"/>
    </sheetView>
  </sheetViews>
  <sheetFormatPr defaultRowHeight="15"/>
  <cols>
    <col min="1" max="1" width="11" customWidth="1"/>
    <col min="2" max="2" width="11.5703125" customWidth="1"/>
    <col min="3" max="3" width="11.140625" customWidth="1"/>
    <col min="4" max="4" width="33" customWidth="1"/>
    <col min="5" max="5" width="13.5703125" customWidth="1"/>
    <col min="6" max="6" width="14.42578125" customWidth="1"/>
    <col min="7" max="7" width="12.85546875" customWidth="1"/>
    <col min="8" max="8" width="9.85546875" style="113" customWidth="1"/>
    <col min="9" max="9" width="12.28515625" style="113" customWidth="1"/>
  </cols>
  <sheetData>
    <row r="1" spans="1:9">
      <c r="A1" s="150" t="s">
        <v>0</v>
      </c>
      <c r="B1" s="151"/>
      <c r="C1" s="151"/>
      <c r="D1" s="151"/>
      <c r="E1" s="151"/>
      <c r="F1" s="151"/>
      <c r="G1" s="151"/>
      <c r="H1" s="151"/>
      <c r="I1" s="151"/>
    </row>
    <row r="2" spans="1:9">
      <c r="A2" s="151"/>
      <c r="B2" s="151"/>
      <c r="C2" s="151"/>
      <c r="D2" s="151"/>
      <c r="E2" s="151"/>
      <c r="F2" s="151"/>
      <c r="G2" s="151"/>
      <c r="H2" s="151"/>
      <c r="I2" s="151"/>
    </row>
    <row r="4" spans="1:9">
      <c r="A4" s="151" t="s">
        <v>1</v>
      </c>
      <c r="B4" s="151"/>
      <c r="C4" s="151"/>
      <c r="D4" s="151"/>
      <c r="E4" s="151"/>
      <c r="F4" s="151"/>
      <c r="G4" s="151"/>
      <c r="H4" s="151"/>
      <c r="I4" s="151"/>
    </row>
    <row r="6" spans="1:9">
      <c r="A6" s="151" t="s">
        <v>6</v>
      </c>
      <c r="B6" s="151"/>
      <c r="C6" s="151"/>
      <c r="D6" s="151"/>
      <c r="E6" s="151"/>
      <c r="F6" s="151"/>
      <c r="G6" s="151"/>
      <c r="H6" s="151"/>
      <c r="I6" s="151"/>
    </row>
    <row r="8" spans="1:9" ht="25.5">
      <c r="A8" s="24" t="s">
        <v>157</v>
      </c>
      <c r="B8" s="27" t="s">
        <v>158</v>
      </c>
      <c r="C8" s="27" t="s">
        <v>159</v>
      </c>
      <c r="D8" s="27" t="s">
        <v>160</v>
      </c>
      <c r="E8" s="27" t="s">
        <v>73</v>
      </c>
      <c r="F8" s="27" t="s">
        <v>224</v>
      </c>
      <c r="G8" s="27" t="s">
        <v>223</v>
      </c>
      <c r="H8" s="27" t="s">
        <v>74</v>
      </c>
      <c r="I8" s="27" t="s">
        <v>222</v>
      </c>
    </row>
    <row r="9" spans="1:9" ht="25.5">
      <c r="A9" s="26">
        <v>8</v>
      </c>
      <c r="B9" s="26"/>
      <c r="C9" s="26"/>
      <c r="D9" s="26" t="s">
        <v>161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</row>
    <row r="10" spans="1:9">
      <c r="A10" s="26"/>
      <c r="B10" s="36">
        <v>84</v>
      </c>
      <c r="C10" s="36"/>
      <c r="D10" s="36" t="s">
        <v>162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</row>
    <row r="11" spans="1:9">
      <c r="A11" s="34"/>
      <c r="B11" s="34"/>
      <c r="C11" s="33">
        <v>8</v>
      </c>
      <c r="D11" s="31" t="s">
        <v>163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</row>
    <row r="12" spans="1:9" ht="25.5">
      <c r="A12" s="30">
        <v>5</v>
      </c>
      <c r="B12" s="29"/>
      <c r="C12" s="29"/>
      <c r="D12" s="23" t="s">
        <v>164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</row>
    <row r="13" spans="1:9" ht="25.5">
      <c r="A13" s="36"/>
      <c r="B13" s="36">
        <v>54</v>
      </c>
      <c r="C13" s="36"/>
      <c r="D13" s="28" t="s">
        <v>165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</row>
    <row r="14" spans="1:9">
      <c r="A14" s="36"/>
      <c r="B14" s="36"/>
      <c r="C14" s="33">
        <v>8</v>
      </c>
      <c r="D14" s="38" t="s">
        <v>163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</row>
  </sheetData>
  <mergeCells count="3">
    <mergeCell ref="A1:I2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9"/>
  <sheetViews>
    <sheetView tabSelected="1" topLeftCell="A16" workbookViewId="0">
      <selection activeCell="A23" sqref="A23"/>
    </sheetView>
  </sheetViews>
  <sheetFormatPr defaultRowHeight="15"/>
  <cols>
    <col min="1" max="1" width="36" customWidth="1"/>
    <col min="2" max="2" width="13.42578125" customWidth="1"/>
    <col min="3" max="3" width="14.42578125" customWidth="1"/>
    <col min="4" max="4" width="13.42578125" customWidth="1"/>
    <col min="5" max="5" width="12.7109375" style="113" customWidth="1"/>
    <col min="6" max="6" width="13.140625" style="113" customWidth="1"/>
    <col min="7" max="7" width="12" style="113" customWidth="1"/>
    <col min="8" max="8" width="12.140625" customWidth="1"/>
    <col min="9" max="9" width="13.140625" style="113" customWidth="1"/>
    <col min="10" max="10" width="19" customWidth="1"/>
    <col min="11" max="11" width="17.7109375" customWidth="1"/>
    <col min="12" max="12" width="18.140625" customWidth="1"/>
  </cols>
  <sheetData>
    <row r="1" spans="1:9">
      <c r="A1" t="s">
        <v>7</v>
      </c>
    </row>
    <row r="2" spans="1:9" s="145" customFormat="1"/>
    <row r="3" spans="1:9" ht="57" customHeight="1">
      <c r="B3" s="37" t="s">
        <v>238</v>
      </c>
      <c r="C3" s="37" t="s">
        <v>225</v>
      </c>
      <c r="D3" s="37" t="s">
        <v>226</v>
      </c>
      <c r="E3" s="37" t="s">
        <v>74</v>
      </c>
      <c r="F3" s="37" t="s">
        <v>222</v>
      </c>
      <c r="G3" s="37" t="s">
        <v>220</v>
      </c>
      <c r="H3" s="37" t="s">
        <v>214</v>
      </c>
      <c r="I3" s="37" t="s">
        <v>219</v>
      </c>
    </row>
    <row r="4" spans="1:9" s="39" customFormat="1">
      <c r="B4" s="21"/>
      <c r="C4" s="21"/>
      <c r="D4" s="21"/>
      <c r="E4" s="21"/>
      <c r="F4" s="21"/>
      <c r="G4" s="21"/>
      <c r="I4" s="21"/>
    </row>
    <row r="5" spans="1:9" s="39" customFormat="1" ht="26.25">
      <c r="A5" s="25" t="s">
        <v>156</v>
      </c>
      <c r="B5" s="22">
        <f>SUM(B7+B68)</f>
        <v>1342671</v>
      </c>
      <c r="C5" s="22">
        <f>SUM(C7+C68)</f>
        <v>1509793.17</v>
      </c>
      <c r="D5" s="22">
        <f>SUM(D7+D68)</f>
        <v>1598785.23</v>
      </c>
      <c r="E5" s="141">
        <f>SUM(F5-D5)</f>
        <v>-29420.070000000065</v>
      </c>
      <c r="F5" s="141">
        <f>SUM(F11+F26+F34+F40+F51+F58+F72+F111+F120+F137+F148+F179+F196+F203)</f>
        <v>1569365.16</v>
      </c>
      <c r="G5" s="141">
        <f>SUM(C5/B5*100)</f>
        <v>112.44699334386456</v>
      </c>
      <c r="H5" s="141">
        <f>SUM(D5/C5*100)</f>
        <v>105.89432127315823</v>
      </c>
      <c r="I5" s="141">
        <f>SUM(F5/D5*100)</f>
        <v>98.159848524495061</v>
      </c>
    </row>
    <row r="6" spans="1:9" s="39" customFormat="1">
      <c r="A6" s="40"/>
      <c r="B6" s="21"/>
      <c r="C6" s="21"/>
      <c r="D6" s="21"/>
      <c r="E6" s="139"/>
      <c r="F6" s="139"/>
      <c r="G6" s="139"/>
      <c r="H6" s="139"/>
      <c r="I6" s="139"/>
    </row>
    <row r="7" spans="1:9">
      <c r="A7" s="40" t="s">
        <v>154</v>
      </c>
      <c r="B7" s="6">
        <v>133466</v>
      </c>
      <c r="C7" s="6">
        <v>145346</v>
      </c>
      <c r="D7" s="6">
        <v>144017.06</v>
      </c>
      <c r="E7" s="144">
        <v>-22195.83</v>
      </c>
      <c r="F7" s="144">
        <v>118821.23000000001</v>
      </c>
      <c r="G7" s="144">
        <f t="shared" ref="G7:G37" si="0">SUM(C7/B7*100)</f>
        <v>108.90114336235446</v>
      </c>
      <c r="H7" s="144">
        <f t="shared" ref="H7:H17" si="1">SUM(D7/C7*100)</f>
        <v>99.085671432306356</v>
      </c>
      <c r="I7" s="144">
        <f t="shared" ref="I7:I37" si="2">SUM(F7/D7*100)</f>
        <v>82.504968508591986</v>
      </c>
    </row>
    <row r="8" spans="1:9">
      <c r="A8" s="7" t="s">
        <v>21</v>
      </c>
      <c r="B8" s="8">
        <v>133466</v>
      </c>
      <c r="C8" s="8">
        <v>145346</v>
      </c>
      <c r="D8" s="8">
        <v>144017.06</v>
      </c>
      <c r="E8" s="91">
        <v>-22195.83</v>
      </c>
      <c r="F8" s="91">
        <v>118821.23000000001</v>
      </c>
      <c r="G8" s="91">
        <f t="shared" si="0"/>
        <v>108.90114336235446</v>
      </c>
      <c r="H8" s="91">
        <f t="shared" si="1"/>
        <v>99.085671432306356</v>
      </c>
      <c r="I8" s="91">
        <f t="shared" si="2"/>
        <v>82.504968508591986</v>
      </c>
    </row>
    <row r="9" spans="1:9">
      <c r="A9" s="9" t="s">
        <v>22</v>
      </c>
      <c r="B9" s="10">
        <v>133466</v>
      </c>
      <c r="C9" s="10">
        <v>145346</v>
      </c>
      <c r="D9" s="10">
        <v>144017.06</v>
      </c>
      <c r="E9" s="93">
        <v>-22195.83</v>
      </c>
      <c r="F9" s="93">
        <v>118821.23000000001</v>
      </c>
      <c r="G9" s="93">
        <f t="shared" si="0"/>
        <v>108.90114336235446</v>
      </c>
      <c r="H9" s="93">
        <f t="shared" si="1"/>
        <v>99.085671432306356</v>
      </c>
      <c r="I9" s="93">
        <f t="shared" si="2"/>
        <v>82.504968508591986</v>
      </c>
    </row>
    <row r="10" spans="1:9" ht="26.25">
      <c r="A10" s="5" t="s">
        <v>23</v>
      </c>
      <c r="B10" s="6">
        <v>133466</v>
      </c>
      <c r="C10" s="6">
        <v>145346</v>
      </c>
      <c r="D10" s="6">
        <v>144017.06</v>
      </c>
      <c r="E10" s="144">
        <f>SUM(F10-D10)</f>
        <v>-22195.829999999987</v>
      </c>
      <c r="F10" s="144">
        <f>SUM(F11+F26+F34+F40+F51+F58)</f>
        <v>121821.23000000001</v>
      </c>
      <c r="G10" s="144">
        <f t="shared" si="0"/>
        <v>108.90114336235446</v>
      </c>
      <c r="H10" s="144">
        <f t="shared" si="1"/>
        <v>99.085671432306356</v>
      </c>
      <c r="I10" s="144">
        <f t="shared" si="2"/>
        <v>84.588055054033191</v>
      </c>
    </row>
    <row r="11" spans="1:9" ht="26.25">
      <c r="A11" s="11" t="s">
        <v>24</v>
      </c>
      <c r="B11" s="12">
        <v>38100</v>
      </c>
      <c r="C11" s="12">
        <v>37980</v>
      </c>
      <c r="D11" s="12">
        <v>37980</v>
      </c>
      <c r="E11" s="47">
        <v>0</v>
      </c>
      <c r="F11" s="47">
        <v>37980</v>
      </c>
      <c r="G11" s="47">
        <f t="shared" si="0"/>
        <v>99.685039370078741</v>
      </c>
      <c r="H11" s="47">
        <f t="shared" si="1"/>
        <v>100</v>
      </c>
      <c r="I11" s="47">
        <f t="shared" si="2"/>
        <v>100</v>
      </c>
    </row>
    <row r="12" spans="1:9">
      <c r="A12" s="5" t="s">
        <v>25</v>
      </c>
      <c r="B12" s="6">
        <v>38100</v>
      </c>
      <c r="C12" s="6">
        <v>37980</v>
      </c>
      <c r="D12" s="6">
        <v>37980</v>
      </c>
      <c r="E12" s="144">
        <v>0</v>
      </c>
      <c r="F12" s="144">
        <v>37980</v>
      </c>
      <c r="G12" s="144">
        <f t="shared" si="0"/>
        <v>99.685039370078741</v>
      </c>
      <c r="H12" s="144">
        <f t="shared" si="1"/>
        <v>100</v>
      </c>
      <c r="I12" s="144">
        <f t="shared" si="2"/>
        <v>100</v>
      </c>
    </row>
    <row r="13" spans="1:9">
      <c r="A13" s="5" t="s">
        <v>26</v>
      </c>
      <c r="B13" s="6">
        <v>38100</v>
      </c>
      <c r="C13" s="6">
        <v>37980</v>
      </c>
      <c r="D13" s="6">
        <v>37980</v>
      </c>
      <c r="E13" s="144">
        <v>0</v>
      </c>
      <c r="F13" s="144">
        <v>37980</v>
      </c>
      <c r="G13" s="144">
        <f t="shared" si="0"/>
        <v>99.685039370078741</v>
      </c>
      <c r="H13" s="144">
        <f t="shared" si="1"/>
        <v>100</v>
      </c>
      <c r="I13" s="144">
        <f t="shared" si="2"/>
        <v>100</v>
      </c>
    </row>
    <row r="14" spans="1:9">
      <c r="A14" s="13" t="s">
        <v>27</v>
      </c>
      <c r="B14" s="14">
        <v>38100</v>
      </c>
      <c r="C14" s="14">
        <v>37980</v>
      </c>
      <c r="D14" s="14">
        <v>37980</v>
      </c>
      <c r="E14" s="96">
        <v>0</v>
      </c>
      <c r="F14" s="96">
        <v>37980</v>
      </c>
      <c r="G14" s="96">
        <f t="shared" si="0"/>
        <v>99.685039370078741</v>
      </c>
      <c r="H14" s="96">
        <f t="shared" si="1"/>
        <v>100</v>
      </c>
      <c r="I14" s="96">
        <f t="shared" si="2"/>
        <v>100</v>
      </c>
    </row>
    <row r="15" spans="1:9">
      <c r="A15" s="15" t="s">
        <v>28</v>
      </c>
      <c r="B15" s="16">
        <v>38100</v>
      </c>
      <c r="C15" s="16">
        <v>37980</v>
      </c>
      <c r="D15" s="16">
        <v>37980</v>
      </c>
      <c r="E15" s="54">
        <v>0</v>
      </c>
      <c r="F15" s="54">
        <f>SUM(F16+F18+F20+F23+F24)</f>
        <v>37980</v>
      </c>
      <c r="G15" s="54">
        <f t="shared" si="0"/>
        <v>99.685039370078741</v>
      </c>
      <c r="H15" s="54">
        <f t="shared" si="1"/>
        <v>100</v>
      </c>
      <c r="I15" s="54">
        <f t="shared" si="2"/>
        <v>100</v>
      </c>
    </row>
    <row r="16" spans="1:9">
      <c r="A16" s="5" t="s">
        <v>29</v>
      </c>
      <c r="B16" s="6">
        <v>6000</v>
      </c>
      <c r="C16" s="6">
        <v>5900</v>
      </c>
      <c r="D16" s="6">
        <v>6900</v>
      </c>
      <c r="E16" s="144">
        <v>300</v>
      </c>
      <c r="F16" s="144">
        <v>7200</v>
      </c>
      <c r="G16" s="144">
        <f t="shared" si="0"/>
        <v>98.333333333333329</v>
      </c>
      <c r="H16" s="144">
        <f t="shared" si="1"/>
        <v>116.94915254237289</v>
      </c>
      <c r="I16" s="144">
        <f t="shared" si="2"/>
        <v>104.34782608695652</v>
      </c>
    </row>
    <row r="17" spans="1:9" s="113" customFormat="1">
      <c r="A17" s="114" t="s">
        <v>227</v>
      </c>
      <c r="B17" s="115">
        <v>6000</v>
      </c>
      <c r="C17" s="115">
        <v>5900</v>
      </c>
      <c r="D17" s="115">
        <v>6900</v>
      </c>
      <c r="E17" s="144">
        <v>300</v>
      </c>
      <c r="F17" s="144">
        <v>7200</v>
      </c>
      <c r="G17" s="144">
        <f t="shared" si="0"/>
        <v>98.333333333333329</v>
      </c>
      <c r="H17" s="144">
        <f t="shared" si="1"/>
        <v>116.94915254237289</v>
      </c>
      <c r="I17" s="144">
        <f t="shared" si="2"/>
        <v>104.34782608695652</v>
      </c>
    </row>
    <row r="18" spans="1:9">
      <c r="A18" s="5" t="s">
        <v>33</v>
      </c>
      <c r="B18" s="6">
        <v>10000</v>
      </c>
      <c r="C18" s="6">
        <v>10500</v>
      </c>
      <c r="D18" s="6">
        <v>10500</v>
      </c>
      <c r="E18" s="144">
        <f>SUM(F18-D18)</f>
        <v>1700</v>
      </c>
      <c r="F18" s="144">
        <v>12200</v>
      </c>
      <c r="G18" s="144">
        <f t="shared" si="0"/>
        <v>105</v>
      </c>
      <c r="H18" s="144">
        <f>SUM(D18/C18*100)</f>
        <v>100</v>
      </c>
      <c r="I18" s="144">
        <f t="shared" si="2"/>
        <v>116.1904761904762</v>
      </c>
    </row>
    <row r="19" spans="1:9" s="113" customFormat="1">
      <c r="A19" s="114" t="s">
        <v>228</v>
      </c>
      <c r="B19" s="115">
        <v>10000</v>
      </c>
      <c r="C19" s="115">
        <v>10500</v>
      </c>
      <c r="D19" s="115">
        <v>10500</v>
      </c>
      <c r="E19" s="144">
        <v>1700</v>
      </c>
      <c r="F19" s="144">
        <v>12200</v>
      </c>
      <c r="G19" s="144">
        <f t="shared" si="0"/>
        <v>105</v>
      </c>
      <c r="H19" s="144">
        <f>SUM(D19/C19*100)</f>
        <v>100</v>
      </c>
      <c r="I19" s="144">
        <f t="shared" si="2"/>
        <v>116.1904761904762</v>
      </c>
    </row>
    <row r="20" spans="1:9">
      <c r="A20" s="5" t="s">
        <v>39</v>
      </c>
      <c r="B20" s="6">
        <v>18000</v>
      </c>
      <c r="C20" s="6">
        <v>19000</v>
      </c>
      <c r="D20" s="6">
        <v>18250</v>
      </c>
      <c r="E20" s="144">
        <f>SUM(F20-D20)</f>
        <v>-2250</v>
      </c>
      <c r="F20" s="144">
        <v>16000</v>
      </c>
      <c r="G20" s="144">
        <f t="shared" si="0"/>
        <v>105.55555555555556</v>
      </c>
      <c r="H20" s="144">
        <f>SUM(D20/C20*100)</f>
        <v>96.05263157894737</v>
      </c>
      <c r="I20" s="144">
        <f t="shared" si="2"/>
        <v>87.671232876712324</v>
      </c>
    </row>
    <row r="21" spans="1:9" s="113" customFormat="1">
      <c r="A21" s="114" t="s">
        <v>229</v>
      </c>
      <c r="B21" s="115">
        <v>18000</v>
      </c>
      <c r="C21" s="115">
        <v>19000</v>
      </c>
      <c r="D21" s="115">
        <v>18250</v>
      </c>
      <c r="E21" s="144">
        <f>SUM(F21-D21)</f>
        <v>-2250</v>
      </c>
      <c r="F21" s="144">
        <v>16000</v>
      </c>
      <c r="G21" s="144">
        <f t="shared" si="0"/>
        <v>105.55555555555556</v>
      </c>
      <c r="H21" s="144">
        <f>SUM(D21/C21*100)</f>
        <v>96.05263157894737</v>
      </c>
      <c r="I21" s="144">
        <f t="shared" si="2"/>
        <v>87.671232876712324</v>
      </c>
    </row>
    <row r="22" spans="1:9" s="113" customFormat="1" ht="26.25">
      <c r="A22" s="114" t="s">
        <v>46</v>
      </c>
      <c r="B22" s="115">
        <v>3500</v>
      </c>
      <c r="C22" s="115">
        <v>2000</v>
      </c>
      <c r="D22" s="115">
        <v>1800</v>
      </c>
      <c r="E22" s="144">
        <f>SUM(F22-D22)</f>
        <v>300</v>
      </c>
      <c r="F22" s="144">
        <v>2100</v>
      </c>
      <c r="G22" s="144">
        <f t="shared" si="0"/>
        <v>57.142857142857139</v>
      </c>
      <c r="H22" s="144">
        <f>SUM(D22/C22*100)</f>
        <v>90</v>
      </c>
      <c r="I22" s="144">
        <f t="shared" si="2"/>
        <v>116.66666666666667</v>
      </c>
    </row>
    <row r="23" spans="1:9" ht="26.25">
      <c r="A23" s="114" t="s">
        <v>230</v>
      </c>
      <c r="B23" s="6">
        <v>3500</v>
      </c>
      <c r="C23" s="6">
        <v>2000</v>
      </c>
      <c r="D23" s="6">
        <v>1800</v>
      </c>
      <c r="E23" s="144">
        <f>SUM(F23-D23)</f>
        <v>300</v>
      </c>
      <c r="F23" s="144">
        <v>2100</v>
      </c>
      <c r="G23" s="144">
        <f t="shared" si="0"/>
        <v>57.142857142857139</v>
      </c>
      <c r="H23" s="144">
        <f>SUM(D23/C23*100)</f>
        <v>90</v>
      </c>
      <c r="I23" s="144">
        <f t="shared" si="2"/>
        <v>116.66666666666667</v>
      </c>
    </row>
    <row r="24" spans="1:9">
      <c r="A24" s="5" t="s">
        <v>52</v>
      </c>
      <c r="B24" s="17">
        <v>600</v>
      </c>
      <c r="C24" s="17">
        <v>580</v>
      </c>
      <c r="D24" s="17">
        <v>530</v>
      </c>
      <c r="E24" s="144">
        <f>SUM(F24-D24)</f>
        <v>-50</v>
      </c>
      <c r="F24" s="144">
        <v>480</v>
      </c>
      <c r="G24" s="144">
        <f t="shared" si="0"/>
        <v>96.666666666666671</v>
      </c>
      <c r="H24" s="144">
        <f>SUM(D24/C24*100)</f>
        <v>91.379310344827587</v>
      </c>
      <c r="I24" s="144">
        <f t="shared" si="2"/>
        <v>90.566037735849065</v>
      </c>
    </row>
    <row r="25" spans="1:9" s="113" customFormat="1">
      <c r="A25" s="114" t="s">
        <v>231</v>
      </c>
      <c r="B25" s="100">
        <v>600</v>
      </c>
      <c r="C25" s="100">
        <v>580</v>
      </c>
      <c r="D25" s="100">
        <v>530</v>
      </c>
      <c r="E25" s="144">
        <f>SUM(F25-D25)</f>
        <v>-50</v>
      </c>
      <c r="F25" s="144">
        <v>480</v>
      </c>
      <c r="G25" s="144">
        <f t="shared" si="0"/>
        <v>96.666666666666671</v>
      </c>
      <c r="H25" s="144">
        <f>SUM(D25/C25*100)</f>
        <v>91.379310344827587</v>
      </c>
      <c r="I25" s="144">
        <f t="shared" si="2"/>
        <v>90.566037735849065</v>
      </c>
    </row>
    <row r="26" spans="1:9" ht="39">
      <c r="A26" s="11" t="s">
        <v>54</v>
      </c>
      <c r="B26" s="12">
        <v>87000</v>
      </c>
      <c r="C26" s="12">
        <v>87000</v>
      </c>
      <c r="D26" s="12">
        <v>87000</v>
      </c>
      <c r="E26" s="47">
        <f>SUM(F26-D26)</f>
        <v>-15000</v>
      </c>
      <c r="F26" s="47">
        <v>72000</v>
      </c>
      <c r="G26" s="47">
        <f t="shared" si="0"/>
        <v>100</v>
      </c>
      <c r="H26" s="47">
        <f t="shared" ref="H26:H31" si="3">SUM(D26/C26*100)</f>
        <v>100</v>
      </c>
      <c r="I26" s="47">
        <f t="shared" si="2"/>
        <v>82.758620689655174</v>
      </c>
    </row>
    <row r="27" spans="1:9">
      <c r="A27" s="5" t="s">
        <v>25</v>
      </c>
      <c r="B27" s="6">
        <v>87000</v>
      </c>
      <c r="C27" s="6">
        <v>87000</v>
      </c>
      <c r="D27" s="6">
        <v>87000</v>
      </c>
      <c r="E27" s="144">
        <v>-15000</v>
      </c>
      <c r="F27" s="144">
        <v>72000</v>
      </c>
      <c r="G27" s="144">
        <f t="shared" si="0"/>
        <v>100</v>
      </c>
      <c r="H27" s="144">
        <f t="shared" si="3"/>
        <v>100</v>
      </c>
      <c r="I27" s="144">
        <f t="shared" si="2"/>
        <v>82.758620689655174</v>
      </c>
    </row>
    <row r="28" spans="1:9">
      <c r="A28" s="5" t="s">
        <v>26</v>
      </c>
      <c r="B28" s="6">
        <v>87000</v>
      </c>
      <c r="C28" s="6">
        <v>87000</v>
      </c>
      <c r="D28" s="6">
        <v>87000</v>
      </c>
      <c r="E28" s="144">
        <v>-15000</v>
      </c>
      <c r="F28" s="144">
        <v>72000</v>
      </c>
      <c r="G28" s="144">
        <f t="shared" si="0"/>
        <v>100</v>
      </c>
      <c r="H28" s="144">
        <f t="shared" si="3"/>
        <v>100</v>
      </c>
      <c r="I28" s="144">
        <f t="shared" si="2"/>
        <v>82.758620689655174</v>
      </c>
    </row>
    <row r="29" spans="1:9">
      <c r="A29" s="13" t="s">
        <v>27</v>
      </c>
      <c r="B29" s="14">
        <v>87000</v>
      </c>
      <c r="C29" s="14">
        <v>87000</v>
      </c>
      <c r="D29" s="14">
        <v>87000</v>
      </c>
      <c r="E29" s="96">
        <v>-15000</v>
      </c>
      <c r="F29" s="96">
        <v>72000</v>
      </c>
      <c r="G29" s="96">
        <f t="shared" si="0"/>
        <v>100</v>
      </c>
      <c r="H29" s="96">
        <f t="shared" si="3"/>
        <v>100</v>
      </c>
      <c r="I29" s="96">
        <f t="shared" si="2"/>
        <v>82.758620689655174</v>
      </c>
    </row>
    <row r="30" spans="1:9">
      <c r="A30" s="15" t="s">
        <v>28</v>
      </c>
      <c r="B30" s="16">
        <v>87000</v>
      </c>
      <c r="C30" s="16">
        <v>87000</v>
      </c>
      <c r="D30" s="16">
        <v>87000</v>
      </c>
      <c r="E30" s="54">
        <v>-15000</v>
      </c>
      <c r="F30" s="54">
        <v>72000</v>
      </c>
      <c r="G30" s="54">
        <f t="shared" si="0"/>
        <v>100</v>
      </c>
      <c r="H30" s="54">
        <f t="shared" si="3"/>
        <v>100</v>
      </c>
      <c r="I30" s="54">
        <f t="shared" si="2"/>
        <v>82.758620689655174</v>
      </c>
    </row>
    <row r="31" spans="1:9" ht="26.25">
      <c r="A31" s="5" t="s">
        <v>55</v>
      </c>
      <c r="B31" s="6">
        <v>48000</v>
      </c>
      <c r="C31" s="6">
        <v>46000</v>
      </c>
      <c r="D31" s="6">
        <v>46000</v>
      </c>
      <c r="E31" s="144">
        <f>SUM(F31-D31)</f>
        <v>-1190</v>
      </c>
      <c r="F31" s="144">
        <v>44810</v>
      </c>
      <c r="G31" s="144">
        <f t="shared" si="0"/>
        <v>95.833333333333343</v>
      </c>
      <c r="H31" s="144">
        <f t="shared" si="3"/>
        <v>100</v>
      </c>
      <c r="I31" s="144">
        <f t="shared" si="2"/>
        <v>97.413043478260875</v>
      </c>
    </row>
    <row r="32" spans="1:9" ht="26.25">
      <c r="A32" s="5" t="s">
        <v>56</v>
      </c>
      <c r="B32" s="6">
        <v>27000</v>
      </c>
      <c r="C32" s="6">
        <v>29000</v>
      </c>
      <c r="D32" s="6">
        <v>29000</v>
      </c>
      <c r="E32" s="144">
        <f>SUM(F32-D32)</f>
        <v>-7000</v>
      </c>
      <c r="F32" s="144">
        <v>22000</v>
      </c>
      <c r="G32" s="144">
        <f t="shared" si="0"/>
        <v>107.40740740740742</v>
      </c>
      <c r="H32" s="144">
        <f>SUM(D32/C32*100)</f>
        <v>100</v>
      </c>
      <c r="I32" s="144">
        <f t="shared" si="2"/>
        <v>75.862068965517238</v>
      </c>
    </row>
    <row r="33" spans="1:9">
      <c r="A33" s="5" t="s">
        <v>57</v>
      </c>
      <c r="B33" s="6">
        <v>12000</v>
      </c>
      <c r="C33" s="6">
        <v>12000</v>
      </c>
      <c r="D33" s="6">
        <v>12000</v>
      </c>
      <c r="E33" s="144">
        <f>SUM(F33-D33)</f>
        <v>-6810</v>
      </c>
      <c r="F33" s="144">
        <v>5190</v>
      </c>
      <c r="G33" s="144">
        <f t="shared" si="0"/>
        <v>100</v>
      </c>
      <c r="H33" s="144">
        <f>SUM(D33/C33*100)</f>
        <v>100</v>
      </c>
      <c r="I33" s="144">
        <f t="shared" si="2"/>
        <v>43.25</v>
      </c>
    </row>
    <row r="34" spans="1:9">
      <c r="A34" s="11" t="s">
        <v>59</v>
      </c>
      <c r="B34" s="12">
        <v>5000</v>
      </c>
      <c r="C34" s="12">
        <v>5000</v>
      </c>
      <c r="D34" s="12">
        <v>3000</v>
      </c>
      <c r="E34" s="47">
        <v>-250</v>
      </c>
      <c r="F34" s="47">
        <v>2750</v>
      </c>
      <c r="G34" s="47">
        <f t="shared" si="0"/>
        <v>100</v>
      </c>
      <c r="H34" s="47">
        <f t="shared" ref="H34:H39" si="4">SUM(D34/C34*100)</f>
        <v>60</v>
      </c>
      <c r="I34" s="47">
        <f t="shared" si="2"/>
        <v>91.666666666666657</v>
      </c>
    </row>
    <row r="35" spans="1:9">
      <c r="A35" s="5" t="s">
        <v>25</v>
      </c>
      <c r="B35" s="6">
        <v>5000</v>
      </c>
      <c r="C35" s="6">
        <v>5000</v>
      </c>
      <c r="D35" s="6">
        <v>3000</v>
      </c>
      <c r="E35" s="144">
        <v>-250</v>
      </c>
      <c r="F35" s="144">
        <v>2750</v>
      </c>
      <c r="G35" s="144">
        <f t="shared" si="0"/>
        <v>100</v>
      </c>
      <c r="H35" s="144">
        <f t="shared" si="4"/>
        <v>60</v>
      </c>
      <c r="I35" s="144">
        <f t="shared" si="2"/>
        <v>91.666666666666657</v>
      </c>
    </row>
    <row r="36" spans="1:9">
      <c r="A36" s="5" t="s">
        <v>26</v>
      </c>
      <c r="B36" s="6">
        <v>5000</v>
      </c>
      <c r="C36" s="6">
        <v>5000</v>
      </c>
      <c r="D36" s="6">
        <v>3000</v>
      </c>
      <c r="E36" s="144">
        <v>-250</v>
      </c>
      <c r="F36" s="144">
        <v>2750</v>
      </c>
      <c r="G36" s="144">
        <f t="shared" si="0"/>
        <v>100</v>
      </c>
      <c r="H36" s="144">
        <f t="shared" si="4"/>
        <v>60</v>
      </c>
      <c r="I36" s="144">
        <f t="shared" si="2"/>
        <v>91.666666666666657</v>
      </c>
    </row>
    <row r="37" spans="1:9">
      <c r="A37" s="13" t="s">
        <v>27</v>
      </c>
      <c r="B37" s="14">
        <v>5000</v>
      </c>
      <c r="C37" s="14">
        <v>5000</v>
      </c>
      <c r="D37" s="14">
        <v>3000</v>
      </c>
      <c r="E37" s="96">
        <v>-250</v>
      </c>
      <c r="F37" s="96">
        <v>2750</v>
      </c>
      <c r="G37" s="96">
        <f t="shared" si="0"/>
        <v>100</v>
      </c>
      <c r="H37" s="96">
        <f t="shared" si="4"/>
        <v>60</v>
      </c>
      <c r="I37" s="96">
        <f t="shared" si="2"/>
        <v>91.666666666666657</v>
      </c>
    </row>
    <row r="38" spans="1:9">
      <c r="A38" s="15" t="s">
        <v>28</v>
      </c>
      <c r="B38" s="16">
        <v>5000</v>
      </c>
      <c r="C38" s="16">
        <v>5000</v>
      </c>
      <c r="D38" s="16">
        <v>3000</v>
      </c>
      <c r="E38" s="54">
        <v>-250</v>
      </c>
      <c r="F38" s="54">
        <v>2750</v>
      </c>
      <c r="G38" s="54">
        <f t="shared" ref="G38:G94" si="5">SUM(C38/B38*100)</f>
        <v>100</v>
      </c>
      <c r="H38" s="54">
        <f t="shared" si="4"/>
        <v>60</v>
      </c>
      <c r="I38" s="54">
        <f t="shared" ref="I38:I94" si="6">SUM(F38/D38*100)</f>
        <v>91.666666666666657</v>
      </c>
    </row>
    <row r="39" spans="1:9">
      <c r="A39" s="5" t="s">
        <v>60</v>
      </c>
      <c r="B39" s="6">
        <v>5000</v>
      </c>
      <c r="C39" s="6">
        <v>5000</v>
      </c>
      <c r="D39" s="6">
        <v>3000</v>
      </c>
      <c r="E39" s="144">
        <f>SUM(F39-D39)</f>
        <v>-250</v>
      </c>
      <c r="F39" s="144">
        <v>2750</v>
      </c>
      <c r="G39" s="144">
        <f t="shared" si="5"/>
        <v>100</v>
      </c>
      <c r="H39" s="144">
        <f t="shared" si="4"/>
        <v>60</v>
      </c>
      <c r="I39" s="144">
        <f t="shared" si="6"/>
        <v>91.666666666666657</v>
      </c>
    </row>
    <row r="40" spans="1:9">
      <c r="A40" s="11" t="s">
        <v>61</v>
      </c>
      <c r="B40" s="18">
        <v>266</v>
      </c>
      <c r="C40" s="18">
        <v>266</v>
      </c>
      <c r="D40" s="18">
        <v>937.06</v>
      </c>
      <c r="E40" s="47">
        <v>0</v>
      </c>
      <c r="F40" s="47">
        <v>937.06</v>
      </c>
      <c r="G40" s="47">
        <f t="shared" si="5"/>
        <v>100</v>
      </c>
      <c r="H40" s="47">
        <f>SUM(D40/C40*100)</f>
        <v>352.27819548872179</v>
      </c>
      <c r="I40" s="47">
        <f t="shared" si="6"/>
        <v>100</v>
      </c>
    </row>
    <row r="41" spans="1:9">
      <c r="A41" s="5" t="s">
        <v>62</v>
      </c>
      <c r="B41" s="17">
        <v>266</v>
      </c>
      <c r="C41" s="17">
        <v>266</v>
      </c>
      <c r="D41" s="17">
        <v>937.06</v>
      </c>
      <c r="E41" s="144">
        <v>0</v>
      </c>
      <c r="F41" s="144">
        <v>937.06</v>
      </c>
      <c r="G41" s="144">
        <f t="shared" si="5"/>
        <v>100</v>
      </c>
      <c r="H41" s="144">
        <f>SUM(D41/C41*100)</f>
        <v>352.27819548872179</v>
      </c>
      <c r="I41" s="144">
        <f t="shared" si="6"/>
        <v>100</v>
      </c>
    </row>
    <row r="42" spans="1:9">
      <c r="A42" s="5" t="s">
        <v>63</v>
      </c>
      <c r="B42" s="17">
        <v>266</v>
      </c>
      <c r="C42" s="17">
        <v>266</v>
      </c>
      <c r="D42" s="17">
        <v>937.06</v>
      </c>
      <c r="E42" s="144">
        <v>0</v>
      </c>
      <c r="F42" s="144">
        <v>937.06</v>
      </c>
      <c r="G42" s="144">
        <f t="shared" si="5"/>
        <v>100</v>
      </c>
      <c r="H42" s="144">
        <f>SUM(D42/C42*100)</f>
        <v>352.27819548872179</v>
      </c>
      <c r="I42" s="144">
        <f t="shared" si="6"/>
        <v>100</v>
      </c>
    </row>
    <row r="43" spans="1:9">
      <c r="A43" s="13" t="s">
        <v>64</v>
      </c>
      <c r="B43" s="19">
        <v>266</v>
      </c>
      <c r="C43" s="19">
        <v>266</v>
      </c>
      <c r="D43" s="19">
        <f>SUM(D44+D48)</f>
        <v>937.06</v>
      </c>
      <c r="E43" s="96">
        <v>0</v>
      </c>
      <c r="F43" s="96">
        <v>937.06</v>
      </c>
      <c r="G43" s="96">
        <f t="shared" si="5"/>
        <v>100</v>
      </c>
      <c r="H43" s="96">
        <f>SUM(D43/C43*100)</f>
        <v>352.27819548872179</v>
      </c>
      <c r="I43" s="96">
        <f t="shared" si="6"/>
        <v>100</v>
      </c>
    </row>
    <row r="44" spans="1:9">
      <c r="A44" s="15" t="s">
        <v>28</v>
      </c>
      <c r="B44" s="20">
        <v>266</v>
      </c>
      <c r="C44" s="20">
        <v>266</v>
      </c>
      <c r="D44" s="20">
        <f>SUM(D45+D47)</f>
        <v>687.06</v>
      </c>
      <c r="E44" s="54">
        <v>0</v>
      </c>
      <c r="F44" s="54">
        <v>687.06</v>
      </c>
      <c r="G44" s="54">
        <f t="shared" si="5"/>
        <v>100</v>
      </c>
      <c r="H44" s="54">
        <f>SUM(D44/C44*100)</f>
        <v>258.29323308270676</v>
      </c>
      <c r="I44" s="54">
        <f t="shared" si="6"/>
        <v>100</v>
      </c>
    </row>
    <row r="45" spans="1:9">
      <c r="A45" s="5" t="s">
        <v>75</v>
      </c>
      <c r="B45" s="17">
        <v>0</v>
      </c>
      <c r="C45" s="17">
        <v>0</v>
      </c>
      <c r="D45" s="17">
        <v>500</v>
      </c>
      <c r="E45" s="144">
        <v>0</v>
      </c>
      <c r="F45" s="144">
        <v>500</v>
      </c>
      <c r="G45" s="144"/>
      <c r="H45" s="144"/>
      <c r="I45" s="144">
        <f t="shared" si="6"/>
        <v>100</v>
      </c>
    </row>
    <row r="46" spans="1:9" s="3" customFormat="1">
      <c r="A46" s="143" t="s">
        <v>37</v>
      </c>
      <c r="B46" s="17">
        <v>0</v>
      </c>
      <c r="C46" s="17">
        <v>0</v>
      </c>
      <c r="D46" s="17">
        <v>500</v>
      </c>
      <c r="E46" s="144"/>
      <c r="F46" s="144"/>
      <c r="G46" s="144"/>
      <c r="H46" s="144"/>
      <c r="I46" s="144">
        <f t="shared" si="6"/>
        <v>0</v>
      </c>
    </row>
    <row r="47" spans="1:9" ht="26.25">
      <c r="A47" s="5" t="s">
        <v>65</v>
      </c>
      <c r="B47" s="17">
        <v>266</v>
      </c>
      <c r="C47" s="17">
        <v>266</v>
      </c>
      <c r="D47" s="17">
        <v>187.06</v>
      </c>
      <c r="E47" s="144">
        <v>0</v>
      </c>
      <c r="F47" s="144">
        <v>187.06</v>
      </c>
      <c r="G47" s="144">
        <f t="shared" si="5"/>
        <v>100</v>
      </c>
      <c r="H47" s="144">
        <f>SUM(D47/C47*100)</f>
        <v>70.323308270676691</v>
      </c>
      <c r="I47" s="144">
        <f t="shared" si="6"/>
        <v>100</v>
      </c>
    </row>
    <row r="48" spans="1:9" s="3" customFormat="1">
      <c r="A48" s="15" t="s">
        <v>78</v>
      </c>
      <c r="B48" s="20">
        <v>0</v>
      </c>
      <c r="C48" s="20">
        <v>0</v>
      </c>
      <c r="D48" s="20">
        <v>250</v>
      </c>
      <c r="E48" s="54">
        <v>0</v>
      </c>
      <c r="F48" s="54">
        <v>250</v>
      </c>
      <c r="G48" s="54"/>
      <c r="H48" s="54"/>
      <c r="I48" s="54">
        <f t="shared" si="6"/>
        <v>100</v>
      </c>
    </row>
    <row r="49" spans="1:9" s="3" customFormat="1">
      <c r="A49" s="5" t="s">
        <v>76</v>
      </c>
      <c r="B49" s="5">
        <v>0</v>
      </c>
      <c r="C49" s="5">
        <v>0</v>
      </c>
      <c r="D49" s="5">
        <v>250</v>
      </c>
      <c r="E49" s="144">
        <v>0</v>
      </c>
      <c r="F49" s="144">
        <v>250</v>
      </c>
      <c r="G49" s="144"/>
      <c r="H49" s="144"/>
      <c r="I49" s="144">
        <f t="shared" si="6"/>
        <v>100</v>
      </c>
    </row>
    <row r="50" spans="1:9">
      <c r="A50" s="5" t="s">
        <v>77</v>
      </c>
      <c r="B50" s="5">
        <v>0</v>
      </c>
      <c r="C50" s="5">
        <v>0</v>
      </c>
      <c r="D50" s="5">
        <v>250</v>
      </c>
      <c r="E50" s="144"/>
      <c r="F50" s="144"/>
      <c r="G50" s="144"/>
      <c r="H50" s="144"/>
      <c r="I50" s="144">
        <f t="shared" si="6"/>
        <v>0</v>
      </c>
    </row>
    <row r="51" spans="1:9" ht="26.25">
      <c r="A51" s="11" t="s">
        <v>66</v>
      </c>
      <c r="B51" s="12">
        <v>3100</v>
      </c>
      <c r="C51" s="12">
        <v>3100</v>
      </c>
      <c r="D51" s="12">
        <v>3100</v>
      </c>
      <c r="E51" s="47">
        <f>SUM(F51-D51)</f>
        <v>-816.29</v>
      </c>
      <c r="F51" s="47">
        <v>2283.71</v>
      </c>
      <c r="G51" s="47">
        <f t="shared" si="5"/>
        <v>100</v>
      </c>
      <c r="H51" s="47">
        <f t="shared" ref="H51:H57" si="7">SUM(D51/C51*100)</f>
        <v>100</v>
      </c>
      <c r="I51" s="47">
        <f t="shared" si="6"/>
        <v>73.668064516129022</v>
      </c>
    </row>
    <row r="52" spans="1:9">
      <c r="A52" s="5" t="s">
        <v>62</v>
      </c>
      <c r="B52" s="6">
        <v>3100</v>
      </c>
      <c r="C52" s="6">
        <v>3100</v>
      </c>
      <c r="D52" s="6">
        <v>3100</v>
      </c>
      <c r="E52" s="144">
        <f t="shared" ref="E52:E57" si="8">SUM(F52-D52)</f>
        <v>-816.29</v>
      </c>
      <c r="F52" s="144">
        <v>2283.71</v>
      </c>
      <c r="G52" s="144">
        <f t="shared" si="5"/>
        <v>100</v>
      </c>
      <c r="H52" s="144">
        <f t="shared" si="7"/>
        <v>100</v>
      </c>
      <c r="I52" s="144">
        <f t="shared" si="6"/>
        <v>73.668064516129022</v>
      </c>
    </row>
    <row r="53" spans="1:9">
      <c r="A53" s="5" t="s">
        <v>63</v>
      </c>
      <c r="B53" s="6">
        <v>3100</v>
      </c>
      <c r="C53" s="6">
        <v>3100</v>
      </c>
      <c r="D53" s="6">
        <v>3100</v>
      </c>
      <c r="E53" s="144">
        <f t="shared" si="8"/>
        <v>-816.29</v>
      </c>
      <c r="F53" s="144">
        <v>2283.71</v>
      </c>
      <c r="G53" s="144">
        <f t="shared" si="5"/>
        <v>100</v>
      </c>
      <c r="H53" s="144">
        <f t="shared" si="7"/>
        <v>100</v>
      </c>
      <c r="I53" s="144">
        <f t="shared" si="6"/>
        <v>73.668064516129022</v>
      </c>
    </row>
    <row r="54" spans="1:9">
      <c r="A54" s="13" t="s">
        <v>64</v>
      </c>
      <c r="B54" s="14">
        <v>3100</v>
      </c>
      <c r="C54" s="14">
        <v>3100</v>
      </c>
      <c r="D54" s="14">
        <v>3100</v>
      </c>
      <c r="E54" s="96">
        <f t="shared" si="8"/>
        <v>-816.29</v>
      </c>
      <c r="F54" s="96">
        <v>2283.71</v>
      </c>
      <c r="G54" s="96">
        <f t="shared" si="5"/>
        <v>100</v>
      </c>
      <c r="H54" s="96">
        <f t="shared" si="7"/>
        <v>100</v>
      </c>
      <c r="I54" s="96">
        <f t="shared" si="6"/>
        <v>73.668064516129022</v>
      </c>
    </row>
    <row r="55" spans="1:9">
      <c r="A55" s="15" t="s">
        <v>28</v>
      </c>
      <c r="B55" s="16">
        <v>3100</v>
      </c>
      <c r="C55" s="16">
        <v>3100</v>
      </c>
      <c r="D55" s="16">
        <v>3100</v>
      </c>
      <c r="E55" s="54">
        <f t="shared" si="8"/>
        <v>-816.29</v>
      </c>
      <c r="F55" s="54">
        <v>2283.71</v>
      </c>
      <c r="G55" s="54">
        <f t="shared" si="5"/>
        <v>100</v>
      </c>
      <c r="H55" s="54">
        <f t="shared" si="7"/>
        <v>100</v>
      </c>
      <c r="I55" s="54">
        <f t="shared" si="6"/>
        <v>73.668064516129022</v>
      </c>
    </row>
    <row r="56" spans="1:9" ht="26.25">
      <c r="A56" s="5" t="s">
        <v>67</v>
      </c>
      <c r="B56" s="6">
        <v>1100</v>
      </c>
      <c r="C56" s="6">
        <v>1100</v>
      </c>
      <c r="D56" s="6">
        <v>1100</v>
      </c>
      <c r="E56" s="144">
        <f t="shared" si="8"/>
        <v>0</v>
      </c>
      <c r="F56" s="144">
        <v>1100</v>
      </c>
      <c r="G56" s="144">
        <f t="shared" si="5"/>
        <v>100</v>
      </c>
      <c r="H56" s="144">
        <f t="shared" si="7"/>
        <v>100</v>
      </c>
      <c r="I56" s="144">
        <f t="shared" si="6"/>
        <v>100</v>
      </c>
    </row>
    <row r="57" spans="1:9" ht="26.25">
      <c r="A57" s="5" t="s">
        <v>68</v>
      </c>
      <c r="B57" s="6">
        <v>2000</v>
      </c>
      <c r="C57" s="6">
        <v>2000</v>
      </c>
      <c r="D57" s="6">
        <v>2000</v>
      </c>
      <c r="E57" s="144">
        <f t="shared" si="8"/>
        <v>-816.29</v>
      </c>
      <c r="F57" s="144">
        <v>1183.71</v>
      </c>
      <c r="G57" s="144">
        <f t="shared" si="5"/>
        <v>100</v>
      </c>
      <c r="H57" s="144">
        <f t="shared" si="7"/>
        <v>100</v>
      </c>
      <c r="I57" s="144">
        <f t="shared" si="6"/>
        <v>59.185500000000005</v>
      </c>
    </row>
    <row r="58" spans="1:9">
      <c r="A58" s="11" t="s">
        <v>70</v>
      </c>
      <c r="B58" s="11"/>
      <c r="C58" s="12">
        <v>12000</v>
      </c>
      <c r="D58" s="12">
        <v>12000</v>
      </c>
      <c r="E58" s="47">
        <f t="shared" ref="E58:E60" si="9">SUM(F58-D58)</f>
        <v>-6129.54</v>
      </c>
      <c r="F58" s="47">
        <v>5870.46</v>
      </c>
      <c r="G58" s="47"/>
      <c r="H58" s="47">
        <f t="shared" ref="H58:H64" si="10">SUM(D58/C58*100)</f>
        <v>100</v>
      </c>
      <c r="I58" s="47">
        <f t="shared" si="6"/>
        <v>48.920499999999997</v>
      </c>
    </row>
    <row r="59" spans="1:9">
      <c r="A59" s="5" t="s">
        <v>62</v>
      </c>
      <c r="B59" s="5"/>
      <c r="C59" s="6">
        <v>12000</v>
      </c>
      <c r="D59" s="6">
        <v>12000</v>
      </c>
      <c r="E59" s="144">
        <f t="shared" si="9"/>
        <v>-6129.54</v>
      </c>
      <c r="F59" s="144">
        <v>5870.46</v>
      </c>
      <c r="G59" s="146"/>
      <c r="H59" s="144">
        <f t="shared" si="10"/>
        <v>100</v>
      </c>
      <c r="I59" s="144">
        <f t="shared" si="6"/>
        <v>48.920499999999997</v>
      </c>
    </row>
    <row r="60" spans="1:9">
      <c r="A60" s="5" t="s">
        <v>63</v>
      </c>
      <c r="B60" s="5"/>
      <c r="C60" s="6">
        <v>12000</v>
      </c>
      <c r="D60" s="6">
        <v>12000</v>
      </c>
      <c r="E60" s="144">
        <f t="shared" si="9"/>
        <v>-6129.54</v>
      </c>
      <c r="F60" s="144">
        <v>5870.46</v>
      </c>
      <c r="G60" s="146"/>
      <c r="H60" s="144">
        <f t="shared" si="10"/>
        <v>100</v>
      </c>
      <c r="I60" s="144">
        <f t="shared" si="6"/>
        <v>48.920499999999997</v>
      </c>
    </row>
    <row r="61" spans="1:9">
      <c r="A61" s="13" t="s">
        <v>64</v>
      </c>
      <c r="B61" s="13"/>
      <c r="C61" s="14">
        <v>12000</v>
      </c>
      <c r="D61" s="14">
        <v>12000</v>
      </c>
      <c r="E61" s="96">
        <f>SUM(F61-D61)</f>
        <v>-6129.54</v>
      </c>
      <c r="F61" s="96">
        <v>5870.46</v>
      </c>
      <c r="G61" s="96"/>
      <c r="H61" s="96">
        <f t="shared" si="10"/>
        <v>100</v>
      </c>
      <c r="I61" s="96">
        <f t="shared" si="6"/>
        <v>48.920499999999997</v>
      </c>
    </row>
    <row r="62" spans="1:9">
      <c r="A62" s="15" t="s">
        <v>28</v>
      </c>
      <c r="B62" s="15"/>
      <c r="C62" s="16">
        <v>12000</v>
      </c>
      <c r="D62" s="16">
        <v>12000</v>
      </c>
      <c r="E62" s="54">
        <f>SUM(E63:E64)</f>
        <v>-6129.54</v>
      </c>
      <c r="F62" s="54">
        <v>5870.46</v>
      </c>
      <c r="G62" s="54"/>
      <c r="H62" s="54">
        <f t="shared" si="10"/>
        <v>100</v>
      </c>
      <c r="I62" s="54">
        <f t="shared" si="6"/>
        <v>48.920499999999997</v>
      </c>
    </row>
    <row r="63" spans="1:9" ht="26.25">
      <c r="A63" s="5" t="s">
        <v>71</v>
      </c>
      <c r="B63" s="5"/>
      <c r="C63" s="6">
        <v>7000</v>
      </c>
      <c r="D63" s="6">
        <v>7000</v>
      </c>
      <c r="E63" s="144">
        <v>-4000</v>
      </c>
      <c r="F63" s="144">
        <v>3000</v>
      </c>
      <c r="G63" s="146"/>
      <c r="H63" s="144">
        <f t="shared" si="10"/>
        <v>100</v>
      </c>
      <c r="I63" s="144">
        <f t="shared" si="6"/>
        <v>42.857142857142854</v>
      </c>
    </row>
    <row r="64" spans="1:9">
      <c r="A64" s="5" t="s">
        <v>72</v>
      </c>
      <c r="B64" s="5"/>
      <c r="C64" s="6">
        <v>5000</v>
      </c>
      <c r="D64" s="6">
        <v>5000</v>
      </c>
      <c r="E64" s="144">
        <f>SUM(F64-D64)</f>
        <v>-2129.54</v>
      </c>
      <c r="F64" s="144">
        <v>2870.46</v>
      </c>
      <c r="G64" s="146"/>
      <c r="H64" s="144">
        <f t="shared" si="10"/>
        <v>100</v>
      </c>
      <c r="I64" s="144">
        <f t="shared" si="6"/>
        <v>57.409200000000006</v>
      </c>
    </row>
    <row r="65" spans="1:9">
      <c r="A65" s="5" t="s">
        <v>44</v>
      </c>
      <c r="B65" s="5"/>
      <c r="C65" s="5"/>
      <c r="D65" s="5"/>
      <c r="E65" s="144"/>
      <c r="F65" s="144"/>
      <c r="G65" s="144"/>
      <c r="H65" s="144"/>
      <c r="I65" s="144"/>
    </row>
    <row r="66" spans="1:9">
      <c r="E66" s="136"/>
      <c r="F66" s="136"/>
      <c r="G66" s="136"/>
      <c r="H66" s="136"/>
      <c r="I66" s="136"/>
    </row>
    <row r="67" spans="1:9">
      <c r="E67" s="136"/>
      <c r="F67" s="136"/>
      <c r="G67" s="136"/>
      <c r="H67" s="136"/>
      <c r="I67" s="136"/>
    </row>
    <row r="68" spans="1:9">
      <c r="A68" s="40" t="s">
        <v>155</v>
      </c>
      <c r="B68" s="41">
        <v>1209205</v>
      </c>
      <c r="C68" s="41">
        <v>1364447.17</v>
      </c>
      <c r="D68" s="41">
        <v>1454768.17</v>
      </c>
      <c r="E68" s="144">
        <v>-7224.2399999999907</v>
      </c>
      <c r="F68" s="144">
        <v>1447543.93</v>
      </c>
      <c r="G68" s="144">
        <f t="shared" si="5"/>
        <v>112.83836653007553</v>
      </c>
      <c r="H68" s="144">
        <f t="shared" ref="H68:H78" si="11">SUM(D68/C68*100)</f>
        <v>106.61960404080723</v>
      </c>
      <c r="I68" s="144">
        <f t="shared" si="6"/>
        <v>99.503409536379948</v>
      </c>
    </row>
    <row r="69" spans="1:9">
      <c r="A69" s="42" t="s">
        <v>21</v>
      </c>
      <c r="B69" s="43">
        <v>1209205</v>
      </c>
      <c r="C69" s="43">
        <v>1364447.17</v>
      </c>
      <c r="D69" s="43">
        <v>1454768.17</v>
      </c>
      <c r="E69" s="91">
        <v>-7224.2399999999907</v>
      </c>
      <c r="F69" s="91">
        <v>1447543.93</v>
      </c>
      <c r="G69" s="91">
        <f t="shared" si="5"/>
        <v>112.83836653007553</v>
      </c>
      <c r="H69" s="91">
        <f t="shared" si="11"/>
        <v>106.61960404080723</v>
      </c>
      <c r="I69" s="91">
        <f t="shared" si="6"/>
        <v>99.503409536379948</v>
      </c>
    </row>
    <row r="70" spans="1:9">
      <c r="A70" s="44" t="s">
        <v>22</v>
      </c>
      <c r="B70" s="45">
        <v>1209205</v>
      </c>
      <c r="C70" s="45">
        <v>1364447.17</v>
      </c>
      <c r="D70" s="45">
        <v>1454768.17</v>
      </c>
      <c r="E70" s="93">
        <v>-7224.2399999999907</v>
      </c>
      <c r="F70" s="93">
        <v>1447543.93</v>
      </c>
      <c r="G70" s="93">
        <f t="shared" si="5"/>
        <v>112.83836653007553</v>
      </c>
      <c r="H70" s="93">
        <f t="shared" si="11"/>
        <v>106.61960404080723</v>
      </c>
      <c r="I70" s="93">
        <f t="shared" si="6"/>
        <v>99.503409536379948</v>
      </c>
    </row>
    <row r="71" spans="1:9" ht="26.25">
      <c r="A71" s="40" t="s">
        <v>23</v>
      </c>
      <c r="B71" s="41">
        <v>1209205</v>
      </c>
      <c r="C71" s="41">
        <v>1364447.17</v>
      </c>
      <c r="D71" s="41">
        <v>1454768.17</v>
      </c>
      <c r="E71" s="144">
        <f>SUM(F71-D71)</f>
        <v>-7224.2399999999907</v>
      </c>
      <c r="F71" s="144">
        <f>SUM(F72+F111+F120+F137+F148+F179+F196+F203)</f>
        <v>1447543.93</v>
      </c>
      <c r="G71" s="144">
        <f t="shared" si="5"/>
        <v>112.83836653007553</v>
      </c>
      <c r="H71" s="144">
        <f t="shared" si="11"/>
        <v>106.61960404080723</v>
      </c>
      <c r="I71" s="144">
        <f t="shared" si="6"/>
        <v>99.503409536379948</v>
      </c>
    </row>
    <row r="72" spans="1:9" ht="26.25">
      <c r="A72" s="46" t="s">
        <v>79</v>
      </c>
      <c r="B72" s="47">
        <v>6700</v>
      </c>
      <c r="C72" s="47">
        <v>7000</v>
      </c>
      <c r="D72" s="47">
        <v>9000</v>
      </c>
      <c r="E72" s="47">
        <f>SUM(F72-D72)</f>
        <v>0</v>
      </c>
      <c r="F72" s="47">
        <v>9000</v>
      </c>
      <c r="G72" s="47">
        <f t="shared" si="5"/>
        <v>104.4776119402985</v>
      </c>
      <c r="H72" s="47">
        <f t="shared" si="11"/>
        <v>128.57142857142858</v>
      </c>
      <c r="I72" s="47">
        <f t="shared" si="6"/>
        <v>100</v>
      </c>
    </row>
    <row r="73" spans="1:9">
      <c r="A73" s="40" t="s">
        <v>62</v>
      </c>
      <c r="B73" s="41">
        <v>6700</v>
      </c>
      <c r="C73" s="41">
        <v>7000</v>
      </c>
      <c r="D73" s="41">
        <v>9000</v>
      </c>
      <c r="E73" s="144">
        <v>0</v>
      </c>
      <c r="F73" s="144">
        <v>9000</v>
      </c>
      <c r="G73" s="144">
        <f t="shared" si="5"/>
        <v>104.4776119402985</v>
      </c>
      <c r="H73" s="144">
        <f t="shared" si="11"/>
        <v>128.57142857142858</v>
      </c>
      <c r="I73" s="144">
        <f t="shared" si="6"/>
        <v>100</v>
      </c>
    </row>
    <row r="74" spans="1:9">
      <c r="A74" s="40" t="s">
        <v>63</v>
      </c>
      <c r="B74" s="41">
        <v>6700</v>
      </c>
      <c r="C74" s="41">
        <v>7000</v>
      </c>
      <c r="D74" s="41">
        <v>9000</v>
      </c>
      <c r="E74" s="144">
        <v>0</v>
      </c>
      <c r="F74" s="144">
        <v>9000</v>
      </c>
      <c r="G74" s="144">
        <f t="shared" si="5"/>
        <v>104.4776119402985</v>
      </c>
      <c r="H74" s="144">
        <f t="shared" si="11"/>
        <v>128.57142857142858</v>
      </c>
      <c r="I74" s="144">
        <f t="shared" si="6"/>
        <v>100</v>
      </c>
    </row>
    <row r="75" spans="1:9">
      <c r="A75" s="50" t="s">
        <v>80</v>
      </c>
      <c r="B75" s="51">
        <v>6700</v>
      </c>
      <c r="C75" s="51">
        <v>7000</v>
      </c>
      <c r="D75" s="51">
        <v>9000</v>
      </c>
      <c r="E75" s="96">
        <v>0</v>
      </c>
      <c r="F75" s="96">
        <v>9000</v>
      </c>
      <c r="G75" s="96">
        <f t="shared" si="5"/>
        <v>104.4776119402985</v>
      </c>
      <c r="H75" s="96">
        <f t="shared" si="11"/>
        <v>128.57142857142858</v>
      </c>
      <c r="I75" s="96">
        <f t="shared" si="6"/>
        <v>100</v>
      </c>
    </row>
    <row r="76" spans="1:9">
      <c r="A76" s="53" t="s">
        <v>28</v>
      </c>
      <c r="B76" s="54">
        <v>4500</v>
      </c>
      <c r="C76" s="54">
        <v>4700</v>
      </c>
      <c r="D76" s="54">
        <v>5800</v>
      </c>
      <c r="E76" s="54">
        <f>SUM(F76-D76)</f>
        <v>-350</v>
      </c>
      <c r="F76" s="54">
        <v>5450</v>
      </c>
      <c r="G76" s="54">
        <f t="shared" si="5"/>
        <v>104.44444444444446</v>
      </c>
      <c r="H76" s="54">
        <f t="shared" si="11"/>
        <v>123.40425531914893</v>
      </c>
      <c r="I76" s="54">
        <f t="shared" si="6"/>
        <v>93.965517241379317</v>
      </c>
    </row>
    <row r="77" spans="1:9">
      <c r="A77" s="40" t="s">
        <v>81</v>
      </c>
      <c r="B77" s="49">
        <v>125</v>
      </c>
      <c r="C77" s="49">
        <v>125</v>
      </c>
      <c r="D77" s="49">
        <v>125</v>
      </c>
      <c r="E77" s="144">
        <f>SUM(F77-D77)</f>
        <v>-125</v>
      </c>
      <c r="F77" s="144">
        <v>0</v>
      </c>
      <c r="G77" s="144">
        <f t="shared" si="5"/>
        <v>100</v>
      </c>
      <c r="H77" s="144">
        <f t="shared" si="11"/>
        <v>100</v>
      </c>
      <c r="I77" s="144">
        <f t="shared" si="6"/>
        <v>0</v>
      </c>
    </row>
    <row r="78" spans="1:9">
      <c r="A78" s="40" t="s">
        <v>82</v>
      </c>
      <c r="B78" s="49">
        <v>700</v>
      </c>
      <c r="C78" s="49">
        <v>700</v>
      </c>
      <c r="D78" s="49">
        <v>700</v>
      </c>
      <c r="E78" s="144">
        <f t="shared" ref="E78:E143" si="12">SUM(F78-D78)</f>
        <v>-100</v>
      </c>
      <c r="F78" s="144">
        <v>600</v>
      </c>
      <c r="G78" s="144">
        <f t="shared" si="5"/>
        <v>100</v>
      </c>
      <c r="H78" s="144">
        <f t="shared" si="11"/>
        <v>100</v>
      </c>
      <c r="I78" s="144">
        <f t="shared" si="6"/>
        <v>85.714285714285708</v>
      </c>
    </row>
    <row r="79" spans="1:9">
      <c r="A79" s="40" t="s">
        <v>83</v>
      </c>
      <c r="B79" s="40"/>
      <c r="C79" s="40"/>
      <c r="D79" s="40"/>
      <c r="E79" s="144"/>
      <c r="F79" s="144"/>
      <c r="G79" s="144"/>
      <c r="H79" s="144"/>
      <c r="I79" s="144"/>
    </row>
    <row r="80" spans="1:9">
      <c r="A80" s="40" t="s">
        <v>84</v>
      </c>
      <c r="B80" s="49">
        <v>25</v>
      </c>
      <c r="C80" s="49">
        <v>25</v>
      </c>
      <c r="D80" s="49">
        <v>25</v>
      </c>
      <c r="E80" s="144">
        <f t="shared" si="12"/>
        <v>-25</v>
      </c>
      <c r="F80" s="144">
        <v>0</v>
      </c>
      <c r="G80" s="144">
        <f t="shared" si="5"/>
        <v>100</v>
      </c>
      <c r="H80" s="144">
        <f>SUM(D80/C80*100)</f>
        <v>100</v>
      </c>
      <c r="I80" s="144">
        <f t="shared" si="6"/>
        <v>0</v>
      </c>
    </row>
    <row r="81" spans="1:9" ht="26.25">
      <c r="A81" s="40" t="s">
        <v>85</v>
      </c>
      <c r="B81" s="49">
        <v>300</v>
      </c>
      <c r="C81" s="49">
        <v>300</v>
      </c>
      <c r="D81" s="49">
        <v>300</v>
      </c>
      <c r="E81" s="144">
        <f t="shared" si="12"/>
        <v>0</v>
      </c>
      <c r="F81" s="144">
        <v>300</v>
      </c>
      <c r="G81" s="144">
        <f t="shared" si="5"/>
        <v>100</v>
      </c>
      <c r="H81" s="144">
        <f>SUM(D81/C81*100)</f>
        <v>100</v>
      </c>
      <c r="I81" s="144">
        <f t="shared" si="6"/>
        <v>100</v>
      </c>
    </row>
    <row r="82" spans="1:9">
      <c r="A82" s="40" t="s">
        <v>30</v>
      </c>
      <c r="B82" s="40"/>
      <c r="C82" s="40"/>
      <c r="D82" s="40"/>
      <c r="E82" s="144"/>
      <c r="F82" s="144"/>
      <c r="G82" s="144"/>
      <c r="H82" s="144"/>
      <c r="I82" s="144"/>
    </row>
    <row r="83" spans="1:9" ht="26.25">
      <c r="A83" s="40" t="s">
        <v>32</v>
      </c>
      <c r="B83" s="40"/>
      <c r="C83" s="40"/>
      <c r="D83" s="40"/>
      <c r="E83" s="144"/>
      <c r="F83" s="144"/>
      <c r="G83" s="144"/>
      <c r="H83" s="144"/>
      <c r="I83" s="144"/>
    </row>
    <row r="84" spans="1:9">
      <c r="A84" s="40" t="s">
        <v>86</v>
      </c>
      <c r="B84" s="41">
        <v>1800</v>
      </c>
      <c r="C84" s="41">
        <v>1800</v>
      </c>
      <c r="D84" s="41">
        <v>1800</v>
      </c>
      <c r="E84" s="144">
        <f t="shared" si="12"/>
        <v>-800</v>
      </c>
      <c r="F84" s="144">
        <v>1000</v>
      </c>
      <c r="G84" s="144">
        <f t="shared" si="5"/>
        <v>100</v>
      </c>
      <c r="H84" s="144">
        <f>SUM(D84/C84*100)</f>
        <v>100</v>
      </c>
      <c r="I84" s="144">
        <f t="shared" si="6"/>
        <v>55.555555555555557</v>
      </c>
    </row>
    <row r="85" spans="1:9" ht="26.25">
      <c r="A85" s="40" t="s">
        <v>34</v>
      </c>
      <c r="B85" s="40"/>
      <c r="C85" s="40"/>
      <c r="D85" s="40"/>
      <c r="E85" s="144"/>
      <c r="F85" s="144"/>
      <c r="G85" s="144"/>
      <c r="H85" s="144"/>
      <c r="I85" s="144"/>
    </row>
    <row r="86" spans="1:9">
      <c r="A86" s="40" t="s">
        <v>36</v>
      </c>
      <c r="B86" s="40"/>
      <c r="C86" s="40"/>
      <c r="D86" s="40"/>
      <c r="E86" s="144"/>
      <c r="F86" s="144"/>
      <c r="G86" s="144"/>
      <c r="H86" s="144"/>
      <c r="I86" s="144"/>
    </row>
    <row r="87" spans="1:9" ht="26.25">
      <c r="A87" s="40" t="s">
        <v>38</v>
      </c>
      <c r="B87" s="40"/>
      <c r="C87" s="40"/>
      <c r="D87" s="40"/>
      <c r="E87" s="144"/>
      <c r="F87" s="144"/>
      <c r="G87" s="144"/>
      <c r="H87" s="144"/>
      <c r="I87" s="144"/>
    </row>
    <row r="88" spans="1:9">
      <c r="A88" s="40" t="s">
        <v>87</v>
      </c>
      <c r="B88" s="49">
        <v>800</v>
      </c>
      <c r="C88" s="41">
        <v>1000</v>
      </c>
      <c r="D88" s="41">
        <v>1000</v>
      </c>
      <c r="E88" s="144">
        <f t="shared" si="12"/>
        <v>1000</v>
      </c>
      <c r="F88" s="144">
        <v>2000</v>
      </c>
      <c r="G88" s="144">
        <f t="shared" si="5"/>
        <v>125</v>
      </c>
      <c r="H88" s="144">
        <f>SUM(D88/C88*100)</f>
        <v>100</v>
      </c>
      <c r="I88" s="144">
        <f t="shared" si="6"/>
        <v>200</v>
      </c>
    </row>
    <row r="89" spans="1:9">
      <c r="A89" s="40" t="s">
        <v>40</v>
      </c>
      <c r="B89" s="40"/>
      <c r="C89" s="40"/>
      <c r="D89" s="40"/>
      <c r="E89" s="144"/>
      <c r="F89" s="144"/>
      <c r="G89" s="144"/>
      <c r="H89" s="144"/>
      <c r="I89" s="144"/>
    </row>
    <row r="90" spans="1:9" ht="26.25">
      <c r="A90" s="40" t="s">
        <v>41</v>
      </c>
      <c r="B90" s="40"/>
      <c r="C90" s="40"/>
      <c r="D90" s="40"/>
      <c r="E90" s="144"/>
      <c r="F90" s="144"/>
      <c r="G90" s="144"/>
      <c r="H90" s="144"/>
      <c r="I90" s="144"/>
    </row>
    <row r="91" spans="1:9">
      <c r="A91" s="40" t="s">
        <v>42</v>
      </c>
      <c r="B91" s="40"/>
      <c r="C91" s="40"/>
      <c r="D91" s="40"/>
      <c r="E91" s="144"/>
      <c r="F91" s="144"/>
      <c r="G91" s="144"/>
      <c r="H91" s="144"/>
      <c r="I91" s="144"/>
    </row>
    <row r="92" spans="1:9">
      <c r="A92" s="40" t="s">
        <v>43</v>
      </c>
      <c r="B92" s="40"/>
      <c r="C92" s="40"/>
      <c r="D92" s="40"/>
      <c r="E92" s="144"/>
      <c r="F92" s="144"/>
      <c r="G92" s="144"/>
      <c r="H92" s="144"/>
      <c r="I92" s="144"/>
    </row>
    <row r="93" spans="1:9">
      <c r="A93" s="40" t="s">
        <v>44</v>
      </c>
      <c r="B93" s="40"/>
      <c r="C93" s="40"/>
      <c r="D93" s="40"/>
      <c r="E93" s="144"/>
      <c r="F93" s="144"/>
      <c r="G93" s="144"/>
      <c r="H93" s="144"/>
      <c r="I93" s="144"/>
    </row>
    <row r="94" spans="1:9" ht="26.25">
      <c r="A94" s="40" t="s">
        <v>88</v>
      </c>
      <c r="B94" s="49">
        <v>700</v>
      </c>
      <c r="C94" s="49">
        <v>700</v>
      </c>
      <c r="D94" s="49">
        <v>1000</v>
      </c>
      <c r="E94" s="144">
        <f t="shared" si="12"/>
        <v>200</v>
      </c>
      <c r="F94" s="144">
        <v>1200</v>
      </c>
      <c r="G94" s="144">
        <f t="shared" si="5"/>
        <v>100</v>
      </c>
      <c r="H94" s="144">
        <f>SUM(D94/C94*100)</f>
        <v>142.85714285714286</v>
      </c>
      <c r="I94" s="144">
        <f t="shared" si="6"/>
        <v>120</v>
      </c>
    </row>
    <row r="95" spans="1:9">
      <c r="A95" s="40" t="s">
        <v>48</v>
      </c>
      <c r="B95" s="40"/>
      <c r="C95" s="40"/>
      <c r="D95" s="40"/>
      <c r="E95" s="144"/>
      <c r="F95" s="144"/>
      <c r="G95" s="144"/>
      <c r="H95" s="144"/>
      <c r="I95" s="144"/>
    </row>
    <row r="96" spans="1:9">
      <c r="A96" s="40" t="s">
        <v>49</v>
      </c>
      <c r="B96" s="40"/>
      <c r="C96" s="40"/>
      <c r="D96" s="40"/>
      <c r="E96" s="144"/>
      <c r="F96" s="144"/>
      <c r="G96" s="144"/>
      <c r="H96" s="144"/>
      <c r="I96" s="144"/>
    </row>
    <row r="97" spans="1:9" ht="26.25">
      <c r="A97" s="40" t="s">
        <v>51</v>
      </c>
      <c r="B97" s="40"/>
      <c r="C97" s="40"/>
      <c r="D97" s="40"/>
      <c r="E97" s="144"/>
      <c r="F97" s="144"/>
      <c r="G97" s="144"/>
      <c r="H97" s="144"/>
      <c r="I97" s="144"/>
    </row>
    <row r="98" spans="1:9">
      <c r="A98" s="40" t="s">
        <v>89</v>
      </c>
      <c r="B98" s="49">
        <v>50</v>
      </c>
      <c r="C98" s="49">
        <v>50</v>
      </c>
      <c r="D98" s="49">
        <v>50</v>
      </c>
      <c r="E98" s="144">
        <f t="shared" si="12"/>
        <v>0</v>
      </c>
      <c r="F98" s="144">
        <v>50</v>
      </c>
      <c r="G98" s="144">
        <f t="shared" ref="G98:G164" si="13">SUM(C98/B98*100)</f>
        <v>100</v>
      </c>
      <c r="H98" s="144">
        <f>SUM(D98/C98*100)</f>
        <v>100</v>
      </c>
      <c r="I98" s="144">
        <f t="shared" ref="I98:I164" si="14">SUM(F98/D98*100)</f>
        <v>100</v>
      </c>
    </row>
    <row r="99" spans="1:9" ht="26.25">
      <c r="A99" s="40" t="s">
        <v>90</v>
      </c>
      <c r="B99" s="40"/>
      <c r="C99" s="40"/>
      <c r="D99" s="40"/>
      <c r="E99" s="144"/>
      <c r="F99" s="144"/>
      <c r="G99" s="144"/>
      <c r="H99" s="144"/>
      <c r="I99" s="144"/>
    </row>
    <row r="100" spans="1:9">
      <c r="A100" s="40" t="s">
        <v>53</v>
      </c>
      <c r="B100" s="40"/>
      <c r="C100" s="40"/>
      <c r="D100" s="40"/>
      <c r="E100" s="144"/>
      <c r="F100" s="144"/>
      <c r="G100" s="144"/>
      <c r="H100" s="144"/>
      <c r="I100" s="144"/>
    </row>
    <row r="101" spans="1:9" s="39" customFormat="1">
      <c r="A101" s="40" t="s">
        <v>152</v>
      </c>
      <c r="B101" s="40">
        <v>0</v>
      </c>
      <c r="C101" s="40">
        <v>0</v>
      </c>
      <c r="D101" s="40">
        <v>800</v>
      </c>
      <c r="E101" s="144">
        <f t="shared" si="12"/>
        <v>-500</v>
      </c>
      <c r="F101" s="144">
        <v>300</v>
      </c>
      <c r="G101" s="144"/>
      <c r="H101" s="144"/>
      <c r="I101" s="144">
        <f t="shared" si="14"/>
        <v>37.5</v>
      </c>
    </row>
    <row r="102" spans="1:9" s="39" customFormat="1">
      <c r="A102" s="40" t="s">
        <v>153</v>
      </c>
      <c r="B102" s="40">
        <v>0</v>
      </c>
      <c r="C102" s="40">
        <v>0</v>
      </c>
      <c r="D102" s="40"/>
      <c r="E102" s="144"/>
      <c r="F102" s="144"/>
      <c r="G102" s="144"/>
      <c r="H102" s="144"/>
      <c r="I102" s="144"/>
    </row>
    <row r="103" spans="1:9" s="39" customFormat="1" ht="26.25">
      <c r="A103" s="40" t="s">
        <v>69</v>
      </c>
      <c r="B103" s="40"/>
      <c r="C103" s="40"/>
      <c r="D103" s="40"/>
      <c r="E103" s="144"/>
      <c r="F103" s="144"/>
      <c r="G103" s="144"/>
      <c r="H103" s="144"/>
      <c r="I103" s="144"/>
    </row>
    <row r="104" spans="1:9" ht="26.25">
      <c r="A104" s="53" t="s">
        <v>91</v>
      </c>
      <c r="B104" s="54">
        <v>2200</v>
      </c>
      <c r="C104" s="54">
        <v>2300</v>
      </c>
      <c r="D104" s="54">
        <v>3200</v>
      </c>
      <c r="E104" s="54">
        <f t="shared" si="12"/>
        <v>350</v>
      </c>
      <c r="F104" s="54">
        <v>3550</v>
      </c>
      <c r="G104" s="54">
        <f t="shared" si="13"/>
        <v>104.54545454545455</v>
      </c>
      <c r="H104" s="54">
        <f>SUM(D104/C104*100)</f>
        <v>139.13043478260869</v>
      </c>
      <c r="I104" s="54">
        <f t="shared" si="14"/>
        <v>110.9375</v>
      </c>
    </row>
    <row r="105" spans="1:9">
      <c r="A105" s="40" t="s">
        <v>92</v>
      </c>
      <c r="B105" s="41">
        <v>2000</v>
      </c>
      <c r="C105" s="41">
        <v>2100</v>
      </c>
      <c r="D105" s="41">
        <v>3000</v>
      </c>
      <c r="E105" s="144">
        <f t="shared" si="12"/>
        <v>500</v>
      </c>
      <c r="F105" s="144">
        <v>3500</v>
      </c>
      <c r="G105" s="144">
        <f t="shared" si="13"/>
        <v>105</v>
      </c>
      <c r="H105" s="144">
        <f>SUM(D105/C105*100)</f>
        <v>142.85714285714286</v>
      </c>
      <c r="I105" s="144">
        <f t="shared" si="14"/>
        <v>116.66666666666667</v>
      </c>
    </row>
    <row r="106" spans="1:9">
      <c r="A106" s="40" t="s">
        <v>93</v>
      </c>
      <c r="B106" s="40"/>
      <c r="C106" s="40"/>
      <c r="D106" s="40"/>
      <c r="E106" s="144">
        <f t="shared" si="12"/>
        <v>0</v>
      </c>
      <c r="F106" s="144"/>
      <c r="G106" s="144"/>
      <c r="H106" s="144"/>
      <c r="I106" s="144"/>
    </row>
    <row r="107" spans="1:9">
      <c r="A107" s="40" t="s">
        <v>94</v>
      </c>
      <c r="B107" s="40"/>
      <c r="C107" s="40"/>
      <c r="D107" s="40"/>
      <c r="E107" s="144">
        <f t="shared" si="12"/>
        <v>0</v>
      </c>
      <c r="F107" s="144"/>
      <c r="G107" s="144"/>
      <c r="H107" s="144"/>
      <c r="I107" s="144"/>
    </row>
    <row r="108" spans="1:9">
      <c r="A108" s="40" t="s">
        <v>95</v>
      </c>
      <c r="B108" s="40"/>
      <c r="C108" s="40"/>
      <c r="D108" s="40"/>
      <c r="E108" s="144">
        <f t="shared" si="12"/>
        <v>0</v>
      </c>
      <c r="F108" s="144"/>
      <c r="G108" s="144"/>
      <c r="H108" s="144"/>
      <c r="I108" s="144"/>
    </row>
    <row r="109" spans="1:9" ht="26.25">
      <c r="A109" s="40" t="s">
        <v>96</v>
      </c>
      <c r="B109" s="40"/>
      <c r="C109" s="40"/>
      <c r="D109" s="40"/>
      <c r="E109" s="144">
        <f t="shared" si="12"/>
        <v>0</v>
      </c>
      <c r="F109" s="144"/>
      <c r="G109" s="144"/>
      <c r="H109" s="144"/>
      <c r="I109" s="144"/>
    </row>
    <row r="110" spans="1:9" ht="26.25">
      <c r="A110" s="40" t="s">
        <v>97</v>
      </c>
      <c r="B110" s="49">
        <v>200</v>
      </c>
      <c r="C110" s="49">
        <v>200</v>
      </c>
      <c r="D110" s="49">
        <v>200</v>
      </c>
      <c r="E110" s="144">
        <f t="shared" si="12"/>
        <v>-150</v>
      </c>
      <c r="F110" s="144">
        <v>50</v>
      </c>
      <c r="G110" s="144">
        <f t="shared" si="13"/>
        <v>100</v>
      </c>
      <c r="H110" s="144">
        <f t="shared" ref="H110:H125" si="15">SUM(D110/C110*100)</f>
        <v>100</v>
      </c>
      <c r="I110" s="144">
        <f t="shared" si="14"/>
        <v>25</v>
      </c>
    </row>
    <row r="111" spans="1:9" ht="39">
      <c r="A111" s="46" t="s">
        <v>98</v>
      </c>
      <c r="B111" s="47">
        <v>31100</v>
      </c>
      <c r="C111" s="47">
        <v>31566.68</v>
      </c>
      <c r="D111" s="47">
        <v>31566.68</v>
      </c>
      <c r="E111" s="47">
        <f t="shared" si="12"/>
        <v>613.31999999999971</v>
      </c>
      <c r="F111" s="47">
        <v>32180</v>
      </c>
      <c r="G111" s="47">
        <f t="shared" si="13"/>
        <v>101.50057877813505</v>
      </c>
      <c r="H111" s="47">
        <f t="shared" si="15"/>
        <v>100</v>
      </c>
      <c r="I111" s="47">
        <f t="shared" si="14"/>
        <v>101.94293476539187</v>
      </c>
    </row>
    <row r="112" spans="1:9">
      <c r="A112" s="40" t="s">
        <v>62</v>
      </c>
      <c r="B112" s="41">
        <v>31100</v>
      </c>
      <c r="C112" s="41">
        <v>31566.68</v>
      </c>
      <c r="D112" s="41">
        <v>31566.68</v>
      </c>
      <c r="E112" s="144">
        <f t="shared" si="12"/>
        <v>613.31999999999971</v>
      </c>
      <c r="F112" s="144">
        <v>32180</v>
      </c>
      <c r="G112" s="144">
        <f t="shared" si="13"/>
        <v>101.50057877813505</v>
      </c>
      <c r="H112" s="144">
        <f t="shared" si="15"/>
        <v>100</v>
      </c>
      <c r="I112" s="144">
        <f t="shared" si="14"/>
        <v>101.94293476539187</v>
      </c>
    </row>
    <row r="113" spans="1:9">
      <c r="A113" s="40" t="s">
        <v>63</v>
      </c>
      <c r="B113" s="41">
        <v>31100</v>
      </c>
      <c r="C113" s="41">
        <v>31566.68</v>
      </c>
      <c r="D113" s="41">
        <v>31566.68</v>
      </c>
      <c r="E113" s="144">
        <f t="shared" si="12"/>
        <v>613.31999999999971</v>
      </c>
      <c r="F113" s="144">
        <v>32180</v>
      </c>
      <c r="G113" s="144">
        <f t="shared" si="13"/>
        <v>101.50057877813505</v>
      </c>
      <c r="H113" s="144">
        <f t="shared" si="15"/>
        <v>100</v>
      </c>
      <c r="I113" s="144">
        <f t="shared" si="14"/>
        <v>101.94293476539187</v>
      </c>
    </row>
    <row r="114" spans="1:9" ht="26.25">
      <c r="A114" s="50" t="s">
        <v>99</v>
      </c>
      <c r="B114" s="51">
        <v>31100</v>
      </c>
      <c r="C114" s="51">
        <v>31566.68</v>
      </c>
      <c r="D114" s="51">
        <v>34566.68</v>
      </c>
      <c r="E114" s="96">
        <f>SUM(E115+E117)</f>
        <v>-2386.6800000000003</v>
      </c>
      <c r="F114" s="96">
        <f>SUM(F115+F117)</f>
        <v>32180</v>
      </c>
      <c r="G114" s="96">
        <f t="shared" si="13"/>
        <v>101.50057877813505</v>
      </c>
      <c r="H114" s="96">
        <f t="shared" si="15"/>
        <v>109.50369186750079</v>
      </c>
      <c r="I114" s="96">
        <f t="shared" si="14"/>
        <v>93.095431785754371</v>
      </c>
    </row>
    <row r="115" spans="1:9" s="145" customFormat="1">
      <c r="A115" s="53" t="s">
        <v>28</v>
      </c>
      <c r="B115" s="54"/>
      <c r="C115" s="54"/>
      <c r="D115" s="54"/>
      <c r="E115" s="54">
        <v>545</v>
      </c>
      <c r="F115" s="54">
        <v>545</v>
      </c>
      <c r="G115" s="54"/>
      <c r="H115" s="54"/>
      <c r="I115" s="54"/>
    </row>
    <row r="116" spans="1:9" s="145" customFormat="1">
      <c r="A116" s="143" t="s">
        <v>239</v>
      </c>
      <c r="B116" s="100"/>
      <c r="C116" s="100"/>
      <c r="D116" s="100"/>
      <c r="E116" s="146">
        <v>545</v>
      </c>
      <c r="F116" s="146">
        <v>545</v>
      </c>
      <c r="G116" s="146"/>
      <c r="H116" s="146"/>
      <c r="I116" s="146"/>
    </row>
    <row r="117" spans="1:9" ht="26.25">
      <c r="A117" s="53" t="s">
        <v>91</v>
      </c>
      <c r="B117" s="54">
        <v>31100</v>
      </c>
      <c r="C117" s="54">
        <v>31566.68</v>
      </c>
      <c r="D117" s="54">
        <v>34566.68</v>
      </c>
      <c r="E117" s="54">
        <f>SUM(E118:E119)</f>
        <v>-2931.6800000000003</v>
      </c>
      <c r="F117" s="54">
        <f>SUM(F118:F119)</f>
        <v>31635</v>
      </c>
      <c r="G117" s="54">
        <f t="shared" si="13"/>
        <v>101.50057877813505</v>
      </c>
      <c r="H117" s="54">
        <f t="shared" si="15"/>
        <v>109.50369186750079</v>
      </c>
      <c r="I117" s="54">
        <f t="shared" si="14"/>
        <v>91.518768941651317</v>
      </c>
    </row>
    <row r="118" spans="1:9">
      <c r="A118" s="40" t="s">
        <v>100</v>
      </c>
      <c r="B118" s="49">
        <v>100</v>
      </c>
      <c r="C118" s="49">
        <v>657</v>
      </c>
      <c r="D118" s="49">
        <v>657</v>
      </c>
      <c r="E118" s="144">
        <f t="shared" si="12"/>
        <v>23</v>
      </c>
      <c r="F118" s="144">
        <v>680</v>
      </c>
      <c r="G118" s="144">
        <f t="shared" si="13"/>
        <v>657</v>
      </c>
      <c r="H118" s="144">
        <f t="shared" si="15"/>
        <v>100</v>
      </c>
      <c r="I118" s="144">
        <f t="shared" si="14"/>
        <v>103.5007610350076</v>
      </c>
    </row>
    <row r="119" spans="1:9" ht="26.25">
      <c r="A119" s="40" t="s">
        <v>101</v>
      </c>
      <c r="B119" s="41">
        <v>31000</v>
      </c>
      <c r="C119" s="41">
        <v>30909.68</v>
      </c>
      <c r="D119" s="41">
        <v>33909.68</v>
      </c>
      <c r="E119" s="144">
        <f t="shared" si="12"/>
        <v>-2954.6800000000003</v>
      </c>
      <c r="F119" s="144">
        <v>30955</v>
      </c>
      <c r="G119" s="144">
        <f t="shared" si="13"/>
        <v>99.70864516129032</v>
      </c>
      <c r="H119" s="144">
        <f t="shared" si="15"/>
        <v>109.70569737376769</v>
      </c>
      <c r="I119" s="144">
        <f t="shared" si="14"/>
        <v>91.286617862510056</v>
      </c>
    </row>
    <row r="120" spans="1:9" ht="26.25">
      <c r="A120" s="46" t="s">
        <v>102</v>
      </c>
      <c r="B120" s="47">
        <v>10000</v>
      </c>
      <c r="C120" s="47">
        <v>10300</v>
      </c>
      <c r="D120" s="47">
        <v>10300</v>
      </c>
      <c r="E120" s="47">
        <f t="shared" si="12"/>
        <v>-5869</v>
      </c>
      <c r="F120" s="47">
        <v>4431</v>
      </c>
      <c r="G120" s="47">
        <f t="shared" si="13"/>
        <v>103</v>
      </c>
      <c r="H120" s="47">
        <f t="shared" si="15"/>
        <v>100</v>
      </c>
      <c r="I120" s="47">
        <f t="shared" si="14"/>
        <v>43.019417475728154</v>
      </c>
    </row>
    <row r="121" spans="1:9">
      <c r="A121" s="40" t="s">
        <v>62</v>
      </c>
      <c r="B121" s="41">
        <v>10000</v>
      </c>
      <c r="C121" s="41">
        <v>10300</v>
      </c>
      <c r="D121" s="41">
        <v>10300</v>
      </c>
      <c r="E121" s="144">
        <f t="shared" si="12"/>
        <v>-5869</v>
      </c>
      <c r="F121" s="144">
        <v>4431</v>
      </c>
      <c r="G121" s="144">
        <f t="shared" si="13"/>
        <v>103</v>
      </c>
      <c r="H121" s="144">
        <f t="shared" si="15"/>
        <v>100</v>
      </c>
      <c r="I121" s="144">
        <f t="shared" si="14"/>
        <v>43.019417475728154</v>
      </c>
    </row>
    <row r="122" spans="1:9">
      <c r="A122" s="40" t="s">
        <v>63</v>
      </c>
      <c r="B122" s="41">
        <v>10000</v>
      </c>
      <c r="C122" s="41">
        <v>10300</v>
      </c>
      <c r="D122" s="41">
        <v>10300</v>
      </c>
      <c r="E122" s="144">
        <f t="shared" si="12"/>
        <v>-5869</v>
      </c>
      <c r="F122" s="144">
        <v>4431</v>
      </c>
      <c r="G122" s="144">
        <f t="shared" si="13"/>
        <v>103</v>
      </c>
      <c r="H122" s="144">
        <f t="shared" si="15"/>
        <v>100</v>
      </c>
      <c r="I122" s="144">
        <f t="shared" si="14"/>
        <v>43.019417475728154</v>
      </c>
    </row>
    <row r="123" spans="1:9">
      <c r="A123" s="50" t="s">
        <v>103</v>
      </c>
      <c r="B123" s="51">
        <v>10000</v>
      </c>
      <c r="C123" s="51">
        <v>10300</v>
      </c>
      <c r="D123" s="51">
        <v>10300</v>
      </c>
      <c r="E123" s="96">
        <f t="shared" si="12"/>
        <v>-5869</v>
      </c>
      <c r="F123" s="96">
        <v>4431</v>
      </c>
      <c r="G123" s="96">
        <f t="shared" si="13"/>
        <v>103</v>
      </c>
      <c r="H123" s="96">
        <f t="shared" si="15"/>
        <v>100</v>
      </c>
      <c r="I123" s="96">
        <f t="shared" si="14"/>
        <v>43.019417475728154</v>
      </c>
    </row>
    <row r="124" spans="1:9">
      <c r="A124" s="53" t="s">
        <v>28</v>
      </c>
      <c r="B124" s="54">
        <v>5700</v>
      </c>
      <c r="C124" s="54">
        <v>6000</v>
      </c>
      <c r="D124" s="54">
        <v>6000</v>
      </c>
      <c r="E124" s="54">
        <f t="shared" si="12"/>
        <v>-3669</v>
      </c>
      <c r="F124" s="54">
        <v>2331</v>
      </c>
      <c r="G124" s="54">
        <f t="shared" si="13"/>
        <v>105.26315789473684</v>
      </c>
      <c r="H124" s="54">
        <f t="shared" si="15"/>
        <v>100</v>
      </c>
      <c r="I124" s="54">
        <f t="shared" si="14"/>
        <v>38.85</v>
      </c>
    </row>
    <row r="125" spans="1:9" ht="26.25">
      <c r="A125" s="40" t="s">
        <v>104</v>
      </c>
      <c r="B125" s="49">
        <v>300</v>
      </c>
      <c r="C125" s="49">
        <v>700</v>
      </c>
      <c r="D125" s="49">
        <v>700</v>
      </c>
      <c r="E125" s="144">
        <f t="shared" si="12"/>
        <v>-169</v>
      </c>
      <c r="F125" s="144">
        <v>531</v>
      </c>
      <c r="G125" s="144">
        <f t="shared" si="13"/>
        <v>233.33333333333334</v>
      </c>
      <c r="H125" s="144">
        <f t="shared" si="15"/>
        <v>100</v>
      </c>
      <c r="I125" s="144">
        <f t="shared" si="14"/>
        <v>75.857142857142861</v>
      </c>
    </row>
    <row r="126" spans="1:9">
      <c r="A126" s="40" t="s">
        <v>30</v>
      </c>
      <c r="B126" s="40"/>
      <c r="C126" s="40"/>
      <c r="D126" s="40"/>
      <c r="E126" s="144">
        <f t="shared" si="12"/>
        <v>0</v>
      </c>
      <c r="F126" s="144"/>
      <c r="G126" s="144"/>
      <c r="H126" s="144"/>
      <c r="I126" s="144"/>
    </row>
    <row r="127" spans="1:9">
      <c r="A127" s="40" t="s">
        <v>105</v>
      </c>
      <c r="B127" s="41">
        <v>4000</v>
      </c>
      <c r="C127" s="41">
        <v>4000</v>
      </c>
      <c r="D127" s="41">
        <v>4000</v>
      </c>
      <c r="E127" s="144">
        <f t="shared" si="12"/>
        <v>-3000</v>
      </c>
      <c r="F127" s="144">
        <v>1000</v>
      </c>
      <c r="G127" s="144">
        <f t="shared" si="13"/>
        <v>100</v>
      </c>
      <c r="H127" s="144">
        <f>SUM(D127/C127*100)</f>
        <v>100</v>
      </c>
      <c r="I127" s="144">
        <f t="shared" si="14"/>
        <v>25</v>
      </c>
    </row>
    <row r="128" spans="1:9" ht="26.25">
      <c r="A128" s="40" t="s">
        <v>34</v>
      </c>
      <c r="B128" s="40"/>
      <c r="C128" s="40"/>
      <c r="D128" s="40"/>
      <c r="E128" s="144">
        <f t="shared" si="12"/>
        <v>0</v>
      </c>
      <c r="F128" s="144"/>
      <c r="G128" s="144"/>
      <c r="H128" s="144"/>
      <c r="I128" s="144"/>
    </row>
    <row r="129" spans="1:9">
      <c r="A129" s="40" t="s">
        <v>35</v>
      </c>
      <c r="B129" s="40"/>
      <c r="C129" s="40"/>
      <c r="D129" s="40"/>
      <c r="E129" s="144">
        <f t="shared" si="12"/>
        <v>0</v>
      </c>
      <c r="F129" s="144"/>
      <c r="G129" s="144"/>
      <c r="H129" s="144"/>
      <c r="I129" s="144"/>
    </row>
    <row r="130" spans="1:9">
      <c r="A130" s="40" t="s">
        <v>106</v>
      </c>
      <c r="B130" s="49">
        <v>400</v>
      </c>
      <c r="C130" s="49">
        <v>200</v>
      </c>
      <c r="D130" s="49">
        <v>200</v>
      </c>
      <c r="E130" s="144">
        <f t="shared" si="12"/>
        <v>200</v>
      </c>
      <c r="F130" s="144">
        <v>400</v>
      </c>
      <c r="G130" s="144">
        <f t="shared" si="13"/>
        <v>50</v>
      </c>
      <c r="H130" s="144">
        <f>SUM(D130/C130*100)</f>
        <v>100</v>
      </c>
      <c r="I130" s="144">
        <f t="shared" si="14"/>
        <v>200</v>
      </c>
    </row>
    <row r="131" spans="1:9" ht="26.25">
      <c r="A131" s="40" t="s">
        <v>107</v>
      </c>
      <c r="B131" s="49">
        <v>100</v>
      </c>
      <c r="C131" s="49">
        <v>200</v>
      </c>
      <c r="D131" s="49">
        <v>200</v>
      </c>
      <c r="E131" s="144">
        <f t="shared" si="12"/>
        <v>0</v>
      </c>
      <c r="F131" s="144">
        <v>200</v>
      </c>
      <c r="G131" s="144">
        <f t="shared" si="13"/>
        <v>200</v>
      </c>
      <c r="H131" s="144">
        <f>SUM(D131/C131*100)</f>
        <v>100</v>
      </c>
      <c r="I131" s="144">
        <f t="shared" si="14"/>
        <v>100</v>
      </c>
    </row>
    <row r="132" spans="1:9">
      <c r="A132" s="40" t="s">
        <v>48</v>
      </c>
      <c r="B132" s="40"/>
      <c r="C132" s="40"/>
      <c r="D132" s="40"/>
      <c r="E132" s="144">
        <f t="shared" si="12"/>
        <v>0</v>
      </c>
      <c r="F132" s="144"/>
      <c r="G132" s="144"/>
      <c r="H132" s="144"/>
      <c r="I132" s="144"/>
    </row>
    <row r="133" spans="1:9" ht="26.25">
      <c r="A133" s="40" t="s">
        <v>108</v>
      </c>
      <c r="B133" s="49">
        <v>900</v>
      </c>
      <c r="C133" s="49">
        <v>900</v>
      </c>
      <c r="D133" s="49">
        <v>900</v>
      </c>
      <c r="E133" s="144">
        <f t="shared" si="12"/>
        <v>-700</v>
      </c>
      <c r="F133" s="144">
        <v>200</v>
      </c>
      <c r="G133" s="144">
        <f t="shared" si="13"/>
        <v>100</v>
      </c>
      <c r="H133" s="144">
        <f t="shared" ref="H133:H143" si="16">SUM(D133/C133*100)</f>
        <v>100</v>
      </c>
      <c r="I133" s="144">
        <f t="shared" si="14"/>
        <v>22.222222222222221</v>
      </c>
    </row>
    <row r="134" spans="1:9" ht="26.25">
      <c r="A134" s="53" t="s">
        <v>91</v>
      </c>
      <c r="B134" s="54">
        <v>4300</v>
      </c>
      <c r="C134" s="54">
        <v>4300</v>
      </c>
      <c r="D134" s="54">
        <v>4300</v>
      </c>
      <c r="E134" s="54">
        <f t="shared" si="12"/>
        <v>-2200</v>
      </c>
      <c r="F134" s="54">
        <v>2100</v>
      </c>
      <c r="G134" s="54">
        <f t="shared" si="13"/>
        <v>100</v>
      </c>
      <c r="H134" s="54">
        <f t="shared" si="16"/>
        <v>100</v>
      </c>
      <c r="I134" s="54">
        <f t="shared" si="14"/>
        <v>48.837209302325576</v>
      </c>
    </row>
    <row r="135" spans="1:9">
      <c r="A135" s="40" t="s">
        <v>109</v>
      </c>
      <c r="B135" s="41">
        <v>4000</v>
      </c>
      <c r="C135" s="41">
        <v>4000</v>
      </c>
      <c r="D135" s="41">
        <v>4000</v>
      </c>
      <c r="E135" s="144">
        <f t="shared" si="12"/>
        <v>-2000</v>
      </c>
      <c r="F135" s="144">
        <v>2000</v>
      </c>
      <c r="G135" s="144">
        <f t="shared" si="13"/>
        <v>100</v>
      </c>
      <c r="H135" s="144">
        <f t="shared" si="16"/>
        <v>100</v>
      </c>
      <c r="I135" s="144">
        <f t="shared" si="14"/>
        <v>50</v>
      </c>
    </row>
    <row r="136" spans="1:9" ht="26.25">
      <c r="A136" s="40" t="s">
        <v>110</v>
      </c>
      <c r="B136" s="49">
        <v>300</v>
      </c>
      <c r="C136" s="49">
        <v>300</v>
      </c>
      <c r="D136" s="49">
        <v>300</v>
      </c>
      <c r="E136" s="144">
        <f t="shared" si="12"/>
        <v>-200</v>
      </c>
      <c r="F136" s="144">
        <v>100</v>
      </c>
      <c r="G136" s="144">
        <f t="shared" si="13"/>
        <v>100</v>
      </c>
      <c r="H136" s="144">
        <f t="shared" si="16"/>
        <v>100</v>
      </c>
      <c r="I136" s="144">
        <f t="shared" si="14"/>
        <v>33.333333333333329</v>
      </c>
    </row>
    <row r="137" spans="1:9" ht="26.25">
      <c r="A137" s="46" t="s">
        <v>111</v>
      </c>
      <c r="B137" s="47">
        <v>6080</v>
      </c>
      <c r="C137" s="47">
        <v>6450</v>
      </c>
      <c r="D137" s="47">
        <v>6450</v>
      </c>
      <c r="E137" s="47">
        <f t="shared" si="12"/>
        <v>950</v>
      </c>
      <c r="F137" s="47">
        <v>7400</v>
      </c>
      <c r="G137" s="47">
        <f t="shared" si="13"/>
        <v>106.08552631578947</v>
      </c>
      <c r="H137" s="47">
        <f t="shared" si="16"/>
        <v>100</v>
      </c>
      <c r="I137" s="47">
        <f t="shared" si="14"/>
        <v>114.72868217054264</v>
      </c>
    </row>
    <row r="138" spans="1:9">
      <c r="A138" s="40" t="s">
        <v>62</v>
      </c>
      <c r="B138" s="41">
        <v>6080</v>
      </c>
      <c r="C138" s="41">
        <v>6450</v>
      </c>
      <c r="D138" s="41">
        <v>6450</v>
      </c>
      <c r="E138" s="144">
        <f t="shared" si="12"/>
        <v>950</v>
      </c>
      <c r="F138" s="144">
        <v>7400</v>
      </c>
      <c r="G138" s="144">
        <f t="shared" si="13"/>
        <v>106.08552631578947</v>
      </c>
      <c r="H138" s="144">
        <f t="shared" si="16"/>
        <v>100</v>
      </c>
      <c r="I138" s="144">
        <f t="shared" si="14"/>
        <v>114.72868217054264</v>
      </c>
    </row>
    <row r="139" spans="1:9">
      <c r="A139" s="40" t="s">
        <v>63</v>
      </c>
      <c r="B139" s="41">
        <v>6080</v>
      </c>
      <c r="C139" s="41">
        <v>6450</v>
      </c>
      <c r="D139" s="41">
        <v>6450</v>
      </c>
      <c r="E139" s="144">
        <f t="shared" si="12"/>
        <v>950</v>
      </c>
      <c r="F139" s="144">
        <v>7400</v>
      </c>
      <c r="G139" s="144">
        <f t="shared" si="13"/>
        <v>106.08552631578947</v>
      </c>
      <c r="H139" s="144">
        <f t="shared" si="16"/>
        <v>100</v>
      </c>
      <c r="I139" s="144">
        <f t="shared" si="14"/>
        <v>114.72868217054264</v>
      </c>
    </row>
    <row r="140" spans="1:9" ht="26.25">
      <c r="A140" s="50" t="s">
        <v>112</v>
      </c>
      <c r="B140" s="51">
        <v>6080</v>
      </c>
      <c r="C140" s="51">
        <v>6450</v>
      </c>
      <c r="D140" s="51">
        <v>8000</v>
      </c>
      <c r="E140" s="96">
        <f t="shared" si="12"/>
        <v>-600</v>
      </c>
      <c r="F140" s="96">
        <v>7400</v>
      </c>
      <c r="G140" s="96">
        <f t="shared" si="13"/>
        <v>106.08552631578947</v>
      </c>
      <c r="H140" s="96">
        <f t="shared" si="16"/>
        <v>124.03100775193798</v>
      </c>
      <c r="I140" s="96">
        <f t="shared" si="14"/>
        <v>92.5</v>
      </c>
    </row>
    <row r="141" spans="1:9">
      <c r="A141" s="53" t="s">
        <v>28</v>
      </c>
      <c r="B141" s="54">
        <v>6080</v>
      </c>
      <c r="C141" s="54">
        <v>6450</v>
      </c>
      <c r="D141" s="54">
        <v>8000</v>
      </c>
      <c r="E141" s="54">
        <f t="shared" si="12"/>
        <v>-600</v>
      </c>
      <c r="F141" s="54">
        <v>7400</v>
      </c>
      <c r="G141" s="54">
        <f t="shared" si="13"/>
        <v>106.08552631578947</v>
      </c>
      <c r="H141" s="54">
        <f t="shared" si="16"/>
        <v>124.03100775193798</v>
      </c>
      <c r="I141" s="54">
        <f t="shared" si="14"/>
        <v>92.5</v>
      </c>
    </row>
    <row r="142" spans="1:9" ht="26.25">
      <c r="A142" s="40" t="s">
        <v>113</v>
      </c>
      <c r="B142" s="41">
        <v>1100</v>
      </c>
      <c r="C142" s="41">
        <v>1200</v>
      </c>
      <c r="D142" s="41">
        <v>1200</v>
      </c>
      <c r="E142" s="144">
        <f t="shared" si="12"/>
        <v>-400</v>
      </c>
      <c r="F142" s="144">
        <v>800</v>
      </c>
      <c r="G142" s="144">
        <f t="shared" si="13"/>
        <v>109.09090909090908</v>
      </c>
      <c r="H142" s="144">
        <f t="shared" si="16"/>
        <v>100</v>
      </c>
      <c r="I142" s="144">
        <f t="shared" si="14"/>
        <v>66.666666666666657</v>
      </c>
    </row>
    <row r="143" spans="1:9">
      <c r="A143" s="40" t="s">
        <v>114</v>
      </c>
      <c r="B143" s="41">
        <v>3400</v>
      </c>
      <c r="C143" s="41">
        <v>3500</v>
      </c>
      <c r="D143" s="41">
        <v>5000</v>
      </c>
      <c r="E143" s="144">
        <f t="shared" si="12"/>
        <v>0</v>
      </c>
      <c r="F143" s="144">
        <v>5000</v>
      </c>
      <c r="G143" s="144">
        <f t="shared" si="13"/>
        <v>102.94117647058823</v>
      </c>
      <c r="H143" s="144">
        <f t="shared" si="16"/>
        <v>142.85714285714286</v>
      </c>
      <c r="I143" s="144">
        <f t="shared" si="14"/>
        <v>100</v>
      </c>
    </row>
    <row r="144" spans="1:9">
      <c r="A144" s="40" t="s">
        <v>40</v>
      </c>
      <c r="B144" s="40"/>
      <c r="C144" s="40"/>
      <c r="D144" s="40"/>
      <c r="E144" s="144">
        <f t="shared" ref="E144:E208" si="17">SUM(F144-D144)</f>
        <v>0</v>
      </c>
      <c r="F144" s="144"/>
      <c r="G144" s="144"/>
      <c r="H144" s="144"/>
      <c r="I144" s="144"/>
    </row>
    <row r="145" spans="1:10" ht="26.25">
      <c r="A145" s="40" t="s">
        <v>115</v>
      </c>
      <c r="B145" s="41">
        <v>1500</v>
      </c>
      <c r="C145" s="41">
        <v>1600</v>
      </c>
      <c r="D145" s="41">
        <v>1600</v>
      </c>
      <c r="E145" s="144">
        <f t="shared" si="17"/>
        <v>-100</v>
      </c>
      <c r="F145" s="144">
        <v>1500</v>
      </c>
      <c r="G145" s="144">
        <f t="shared" si="13"/>
        <v>106.66666666666667</v>
      </c>
      <c r="H145" s="144">
        <f>SUM(D145/C145*100)</f>
        <v>100</v>
      </c>
      <c r="I145" s="144">
        <f t="shared" si="14"/>
        <v>93.75</v>
      </c>
    </row>
    <row r="146" spans="1:10" ht="26.25">
      <c r="A146" s="40" t="s">
        <v>116</v>
      </c>
      <c r="B146" s="49">
        <v>80</v>
      </c>
      <c r="C146" s="49">
        <v>150</v>
      </c>
      <c r="D146" s="49">
        <v>200</v>
      </c>
      <c r="E146" s="144">
        <f t="shared" si="17"/>
        <v>-100</v>
      </c>
      <c r="F146" s="144">
        <v>100</v>
      </c>
      <c r="G146" s="144">
        <f t="shared" si="13"/>
        <v>187.5</v>
      </c>
      <c r="H146" s="144">
        <f>SUM(D146/C146*100)</f>
        <v>133.33333333333331</v>
      </c>
      <c r="I146" s="144">
        <f t="shared" si="14"/>
        <v>50</v>
      </c>
    </row>
    <row r="147" spans="1:10" ht="26.25">
      <c r="A147" s="40" t="s">
        <v>69</v>
      </c>
      <c r="B147" s="40"/>
      <c r="C147" s="40"/>
      <c r="D147" s="40"/>
      <c r="E147" s="144">
        <f t="shared" si="17"/>
        <v>0</v>
      </c>
      <c r="F147" s="144"/>
      <c r="G147" s="144"/>
      <c r="H147" s="144"/>
      <c r="I147" s="144"/>
    </row>
    <row r="148" spans="1:10" ht="26.25">
      <c r="A148" s="46" t="s">
        <v>117</v>
      </c>
      <c r="B148" s="47">
        <v>25822</v>
      </c>
      <c r="C148" s="47">
        <v>26896.720000000001</v>
      </c>
      <c r="D148" s="47">
        <v>27243.72</v>
      </c>
      <c r="E148" s="47">
        <f t="shared" si="17"/>
        <v>-6470.3500000000022</v>
      </c>
      <c r="F148" s="47">
        <v>20773.37</v>
      </c>
      <c r="G148" s="47">
        <f t="shared" si="13"/>
        <v>104.16203237549378</v>
      </c>
      <c r="H148" s="47">
        <f t="shared" ref="H148:H153" si="18">SUM(D148/C148*100)</f>
        <v>101.29012013360736</v>
      </c>
      <c r="I148" s="47">
        <f t="shared" si="14"/>
        <v>76.250122964117963</v>
      </c>
    </row>
    <row r="149" spans="1:10">
      <c r="A149" s="40" t="s">
        <v>62</v>
      </c>
      <c r="B149" s="41">
        <v>25822</v>
      </c>
      <c r="C149" s="41">
        <v>26896.720000000001</v>
      </c>
      <c r="D149" s="41">
        <v>27243.72</v>
      </c>
      <c r="E149" s="144">
        <f t="shared" si="17"/>
        <v>-6470.3500000000022</v>
      </c>
      <c r="F149" s="144">
        <v>20773.37</v>
      </c>
      <c r="G149" s="144">
        <f t="shared" si="13"/>
        <v>104.16203237549378</v>
      </c>
      <c r="H149" s="144">
        <f t="shared" si="18"/>
        <v>101.29012013360736</v>
      </c>
      <c r="I149" s="144">
        <f t="shared" si="14"/>
        <v>76.250122964117963</v>
      </c>
    </row>
    <row r="150" spans="1:10">
      <c r="A150" s="40" t="s">
        <v>63</v>
      </c>
      <c r="B150" s="41">
        <v>25822</v>
      </c>
      <c r="C150" s="41">
        <v>26896.720000000001</v>
      </c>
      <c r="D150" s="41">
        <v>27243.72</v>
      </c>
      <c r="E150" s="144">
        <f t="shared" si="17"/>
        <v>-6470.3500000000022</v>
      </c>
      <c r="F150" s="144">
        <v>20773.37</v>
      </c>
      <c r="G150" s="144">
        <f t="shared" si="13"/>
        <v>104.16203237549378</v>
      </c>
      <c r="H150" s="144">
        <f t="shared" si="18"/>
        <v>101.29012013360736</v>
      </c>
      <c r="I150" s="144">
        <f t="shared" si="14"/>
        <v>76.250122964117963</v>
      </c>
    </row>
    <row r="151" spans="1:10" ht="26.25">
      <c r="A151" s="50" t="s">
        <v>118</v>
      </c>
      <c r="B151" s="51">
        <v>25822</v>
      </c>
      <c r="C151" s="51">
        <v>26896.720000000001</v>
      </c>
      <c r="D151" s="51">
        <v>27243.72</v>
      </c>
      <c r="E151" s="96">
        <f t="shared" si="17"/>
        <v>-6470.3500000000022</v>
      </c>
      <c r="F151" s="96">
        <v>20773.37</v>
      </c>
      <c r="G151" s="96">
        <f t="shared" si="13"/>
        <v>104.16203237549378</v>
      </c>
      <c r="H151" s="96">
        <f t="shared" si="18"/>
        <v>101.29012013360736</v>
      </c>
      <c r="I151" s="96">
        <f t="shared" si="14"/>
        <v>76.250122964117963</v>
      </c>
      <c r="J151" s="108"/>
    </row>
    <row r="152" spans="1:10">
      <c r="A152" s="53" t="s">
        <v>28</v>
      </c>
      <c r="B152" s="54">
        <v>6850</v>
      </c>
      <c r="C152" s="54">
        <v>7396.72</v>
      </c>
      <c r="D152" s="54">
        <f>SUM(D153+D155+D157+D159+D161+D164+D170+D172)</f>
        <v>7743.72</v>
      </c>
      <c r="E152" s="54">
        <f>SUM(E153+E155+E157+E159+E161+E164+E170+E172)</f>
        <v>-5470.35</v>
      </c>
      <c r="F152" s="54">
        <v>2273.37</v>
      </c>
      <c r="G152" s="54">
        <f t="shared" si="13"/>
        <v>107.98131386861314</v>
      </c>
      <c r="H152" s="54">
        <f t="shared" si="18"/>
        <v>104.69126856228166</v>
      </c>
      <c r="I152" s="54">
        <f t="shared" si="14"/>
        <v>29.357595574220142</v>
      </c>
    </row>
    <row r="153" spans="1:10">
      <c r="A153" s="40" t="s">
        <v>119</v>
      </c>
      <c r="B153" s="49">
        <v>300</v>
      </c>
      <c r="C153" s="49">
        <v>500</v>
      </c>
      <c r="D153" s="49">
        <v>500</v>
      </c>
      <c r="E153" s="144">
        <f t="shared" si="17"/>
        <v>-500</v>
      </c>
      <c r="F153" s="144">
        <v>0</v>
      </c>
      <c r="G153" s="144">
        <f t="shared" si="13"/>
        <v>166.66666666666669</v>
      </c>
      <c r="H153" s="144">
        <f t="shared" si="18"/>
        <v>100</v>
      </c>
      <c r="I153" s="144">
        <f t="shared" si="14"/>
        <v>0</v>
      </c>
      <c r="J153" s="108"/>
    </row>
    <row r="154" spans="1:10">
      <c r="A154" s="40" t="s">
        <v>120</v>
      </c>
      <c r="B154" s="40"/>
      <c r="C154" s="40"/>
      <c r="D154" s="40"/>
      <c r="E154" s="144"/>
      <c r="F154" s="144"/>
      <c r="G154" s="144"/>
      <c r="H154" s="144"/>
      <c r="I154" s="144"/>
    </row>
    <row r="155" spans="1:10" s="145" customFormat="1">
      <c r="A155" s="143" t="s">
        <v>246</v>
      </c>
      <c r="B155" s="143"/>
      <c r="C155" s="143"/>
      <c r="D155" s="147">
        <v>347</v>
      </c>
      <c r="E155" s="146">
        <v>-2</v>
      </c>
      <c r="F155" s="146">
        <v>345</v>
      </c>
      <c r="G155" s="146"/>
      <c r="H155" s="146"/>
      <c r="I155" s="146"/>
    </row>
    <row r="156" spans="1:10" s="145" customFormat="1">
      <c r="A156" s="143" t="s">
        <v>83</v>
      </c>
      <c r="B156" s="143"/>
      <c r="C156" s="143"/>
      <c r="D156" s="143"/>
      <c r="E156" s="146"/>
      <c r="F156" s="146"/>
      <c r="G156" s="146"/>
      <c r="H156" s="146"/>
      <c r="I156" s="146"/>
    </row>
    <row r="157" spans="1:10">
      <c r="A157" s="40" t="s">
        <v>121</v>
      </c>
      <c r="B157" s="49">
        <v>50</v>
      </c>
      <c r="C157" s="49">
        <v>85</v>
      </c>
      <c r="D157" s="49">
        <v>85</v>
      </c>
      <c r="E157" s="144">
        <f t="shared" si="17"/>
        <v>-85</v>
      </c>
      <c r="F157" s="144">
        <v>0</v>
      </c>
      <c r="G157" s="144">
        <f t="shared" si="13"/>
        <v>170</v>
      </c>
      <c r="H157" s="144">
        <f>SUM(D157/C157*100)</f>
        <v>100</v>
      </c>
      <c r="I157" s="144">
        <f t="shared" si="14"/>
        <v>0</v>
      </c>
    </row>
    <row r="158" spans="1:10" ht="26.25">
      <c r="A158" s="40" t="s">
        <v>122</v>
      </c>
      <c r="B158" s="40"/>
      <c r="C158" s="40"/>
      <c r="D158" s="40"/>
      <c r="E158" s="144"/>
      <c r="F158" s="144"/>
      <c r="G158" s="144"/>
      <c r="H158" s="144"/>
      <c r="I158" s="144"/>
    </row>
    <row r="159" spans="1:10" ht="26.25">
      <c r="A159" s="40" t="s">
        <v>123</v>
      </c>
      <c r="B159" s="49">
        <v>500</v>
      </c>
      <c r="C159" s="41">
        <v>2000</v>
      </c>
      <c r="D159" s="41">
        <v>2000</v>
      </c>
      <c r="E159" s="144">
        <f t="shared" si="17"/>
        <v>-1135.5</v>
      </c>
      <c r="F159" s="144">
        <v>864.5</v>
      </c>
      <c r="G159" s="144">
        <f t="shared" si="13"/>
        <v>400</v>
      </c>
      <c r="H159" s="144">
        <f>SUM(D159/C159*100)</f>
        <v>100</v>
      </c>
      <c r="I159" s="144">
        <f t="shared" si="14"/>
        <v>43.225000000000001</v>
      </c>
    </row>
    <row r="160" spans="1:10">
      <c r="A160" s="40" t="s">
        <v>30</v>
      </c>
      <c r="B160" s="40"/>
      <c r="C160" s="40"/>
      <c r="D160" s="40"/>
      <c r="E160" s="144"/>
      <c r="F160" s="144"/>
      <c r="G160" s="144"/>
      <c r="H160" s="144"/>
      <c r="I160" s="144"/>
    </row>
    <row r="161" spans="1:9" ht="26.25">
      <c r="A161" s="40" t="s">
        <v>124</v>
      </c>
      <c r="B161" s="41">
        <v>1400</v>
      </c>
      <c r="C161" s="41">
        <v>1000</v>
      </c>
      <c r="D161" s="41">
        <v>1000</v>
      </c>
      <c r="E161" s="144">
        <f t="shared" si="17"/>
        <v>-947.85</v>
      </c>
      <c r="F161" s="144">
        <v>52.15</v>
      </c>
      <c r="G161" s="144">
        <f t="shared" si="13"/>
        <v>71.428571428571431</v>
      </c>
      <c r="H161" s="144">
        <f>SUM(D161/C161*100)</f>
        <v>100</v>
      </c>
      <c r="I161" s="144">
        <f t="shared" si="14"/>
        <v>5.2149999999999999</v>
      </c>
    </row>
    <row r="162" spans="1:9" ht="26.25">
      <c r="A162" s="40" t="s">
        <v>34</v>
      </c>
      <c r="B162" s="40"/>
      <c r="C162" s="40"/>
      <c r="D162" s="40"/>
      <c r="E162" s="144"/>
      <c r="F162" s="144"/>
      <c r="G162" s="144"/>
      <c r="H162" s="144"/>
      <c r="I162" s="144"/>
    </row>
    <row r="163" spans="1:9">
      <c r="A163" s="40" t="s">
        <v>36</v>
      </c>
      <c r="B163" s="40"/>
      <c r="C163" s="40"/>
      <c r="D163" s="40"/>
      <c r="E163" s="144"/>
      <c r="F163" s="144"/>
      <c r="G163" s="144"/>
      <c r="H163" s="144"/>
      <c r="I163" s="144"/>
    </row>
    <row r="164" spans="1:9">
      <c r="A164" s="40" t="s">
        <v>125</v>
      </c>
      <c r="B164" s="41">
        <v>4000</v>
      </c>
      <c r="C164" s="41">
        <v>2000</v>
      </c>
      <c r="D164" s="41">
        <v>2000</v>
      </c>
      <c r="E164" s="144">
        <f t="shared" si="17"/>
        <v>-2000</v>
      </c>
      <c r="F164" s="144">
        <v>0</v>
      </c>
      <c r="G164" s="144">
        <f t="shared" si="13"/>
        <v>50</v>
      </c>
      <c r="H164" s="144">
        <f>SUM(D164/C164*100)</f>
        <v>100</v>
      </c>
      <c r="I164" s="144">
        <f t="shared" si="14"/>
        <v>0</v>
      </c>
    </row>
    <row r="165" spans="1:9">
      <c r="A165" s="40" t="s">
        <v>40</v>
      </c>
      <c r="B165" s="40"/>
      <c r="C165" s="40"/>
      <c r="D165" s="40"/>
      <c r="E165" s="144"/>
      <c r="F165" s="144"/>
      <c r="G165" s="144"/>
      <c r="H165" s="144"/>
      <c r="I165" s="144"/>
    </row>
    <row r="166" spans="1:9">
      <c r="A166" s="40" t="s">
        <v>43</v>
      </c>
      <c r="B166" s="40"/>
      <c r="C166" s="40"/>
      <c r="D166" s="40"/>
      <c r="E166" s="144"/>
      <c r="F166" s="144"/>
      <c r="G166" s="144"/>
      <c r="H166" s="144"/>
      <c r="I166" s="144"/>
    </row>
    <row r="167" spans="1:9">
      <c r="A167" s="40" t="s">
        <v>58</v>
      </c>
      <c r="B167" s="40"/>
      <c r="C167" s="40"/>
      <c r="D167" s="40"/>
      <c r="E167" s="144"/>
      <c r="F167" s="144"/>
      <c r="G167" s="144"/>
      <c r="H167" s="144"/>
      <c r="I167" s="144"/>
    </row>
    <row r="168" spans="1:9">
      <c r="A168" s="40" t="s">
        <v>44</v>
      </c>
      <c r="B168" s="40"/>
      <c r="C168" s="40"/>
      <c r="D168" s="40"/>
      <c r="E168" s="144"/>
      <c r="F168" s="144"/>
      <c r="G168" s="144"/>
      <c r="H168" s="144"/>
      <c r="I168" s="144"/>
    </row>
    <row r="169" spans="1:9">
      <c r="A169" s="40" t="s">
        <v>45</v>
      </c>
      <c r="B169" s="40"/>
      <c r="C169" s="40"/>
      <c r="D169" s="40"/>
      <c r="E169" s="144"/>
      <c r="F169" s="144"/>
      <c r="G169" s="144"/>
      <c r="H169" s="144"/>
      <c r="I169" s="144"/>
    </row>
    <row r="170" spans="1:9" ht="26.25">
      <c r="A170" s="40" t="s">
        <v>126</v>
      </c>
      <c r="B170" s="49">
        <v>600</v>
      </c>
      <c r="C170" s="41">
        <v>1000</v>
      </c>
      <c r="D170" s="41">
        <v>1000</v>
      </c>
      <c r="E170" s="144">
        <f t="shared" si="17"/>
        <v>-800</v>
      </c>
      <c r="F170" s="144">
        <v>200</v>
      </c>
      <c r="G170" s="144">
        <f t="shared" ref="G170:G218" si="19">SUM(C170/B170*100)</f>
        <v>166.66666666666669</v>
      </c>
      <c r="H170" s="144">
        <f>SUM(D170/C170*100)</f>
        <v>100</v>
      </c>
      <c r="I170" s="144">
        <f t="shared" ref="I170:I218" si="20">SUM(F170/D170*100)</f>
        <v>20</v>
      </c>
    </row>
    <row r="171" spans="1:9" ht="26.25">
      <c r="A171" s="40" t="s">
        <v>69</v>
      </c>
      <c r="B171" s="40"/>
      <c r="C171" s="40"/>
      <c r="D171" s="40"/>
      <c r="E171" s="144"/>
      <c r="F171" s="144"/>
      <c r="G171" s="144"/>
      <c r="H171" s="144"/>
      <c r="I171" s="144"/>
    </row>
    <row r="172" spans="1:9">
      <c r="A172" s="40" t="s">
        <v>127</v>
      </c>
      <c r="B172" s="40"/>
      <c r="C172" s="49">
        <v>811.72</v>
      </c>
      <c r="D172" s="49">
        <v>811.72</v>
      </c>
      <c r="E172" s="144">
        <f t="shared" si="17"/>
        <v>0</v>
      </c>
      <c r="F172" s="144">
        <v>811.72</v>
      </c>
      <c r="G172" s="144"/>
      <c r="H172" s="144"/>
      <c r="I172" s="144">
        <f t="shared" si="20"/>
        <v>100</v>
      </c>
    </row>
    <row r="173" spans="1:9">
      <c r="A173" s="40" t="s">
        <v>128</v>
      </c>
      <c r="B173" s="40"/>
      <c r="C173" s="40"/>
      <c r="D173" s="40"/>
      <c r="E173" s="144"/>
      <c r="F173" s="144"/>
      <c r="G173" s="144"/>
      <c r="H173" s="144"/>
      <c r="I173" s="144"/>
    </row>
    <row r="174" spans="1:9" ht="26.25">
      <c r="A174" s="53" t="s">
        <v>91</v>
      </c>
      <c r="B174" s="54">
        <v>18972</v>
      </c>
      <c r="C174" s="54">
        <v>19500</v>
      </c>
      <c r="D174" s="54">
        <v>19500</v>
      </c>
      <c r="E174" s="54">
        <f t="shared" si="17"/>
        <v>-1000</v>
      </c>
      <c r="F174" s="54">
        <v>18500</v>
      </c>
      <c r="G174" s="54">
        <f t="shared" si="19"/>
        <v>102.78304870335231</v>
      </c>
      <c r="H174" s="54">
        <f>SUM(D174/C174*100)</f>
        <v>100</v>
      </c>
      <c r="I174" s="54">
        <f t="shared" si="20"/>
        <v>94.871794871794862</v>
      </c>
    </row>
    <row r="175" spans="1:9">
      <c r="A175" s="40" t="s">
        <v>129</v>
      </c>
      <c r="B175" s="41">
        <v>16972</v>
      </c>
      <c r="C175" s="41">
        <v>17000</v>
      </c>
      <c r="D175" s="41">
        <v>17000</v>
      </c>
      <c r="E175" s="144">
        <f t="shared" si="17"/>
        <v>0</v>
      </c>
      <c r="F175" s="144">
        <v>17000</v>
      </c>
      <c r="G175" s="144">
        <f t="shared" si="19"/>
        <v>100.16497761018148</v>
      </c>
      <c r="H175" s="144">
        <f>SUM(D175/C175*100)</f>
        <v>100</v>
      </c>
      <c r="I175" s="144">
        <f t="shared" si="20"/>
        <v>100</v>
      </c>
    </row>
    <row r="176" spans="1:9">
      <c r="A176" s="40" t="s">
        <v>93</v>
      </c>
      <c r="B176" s="40"/>
      <c r="C176" s="40"/>
      <c r="D176" s="40"/>
      <c r="E176" s="144"/>
      <c r="F176" s="144"/>
      <c r="G176" s="144"/>
      <c r="H176" s="144"/>
      <c r="I176" s="144"/>
    </row>
    <row r="177" spans="1:9" ht="26.25">
      <c r="A177" s="40" t="s">
        <v>96</v>
      </c>
      <c r="B177" s="40"/>
      <c r="C177" s="40"/>
      <c r="D177" s="40"/>
      <c r="E177" s="144"/>
      <c r="F177" s="144"/>
      <c r="G177" s="144"/>
      <c r="H177" s="144"/>
      <c r="I177" s="144"/>
    </row>
    <row r="178" spans="1:9" ht="26.25">
      <c r="A178" s="40" t="s">
        <v>130</v>
      </c>
      <c r="B178" s="41">
        <v>2000</v>
      </c>
      <c r="C178" s="41">
        <v>2500</v>
      </c>
      <c r="D178" s="41">
        <v>2500</v>
      </c>
      <c r="E178" s="144">
        <f t="shared" si="17"/>
        <v>-1000</v>
      </c>
      <c r="F178" s="144">
        <v>1500</v>
      </c>
      <c r="G178" s="144">
        <f t="shared" si="19"/>
        <v>125</v>
      </c>
      <c r="H178" s="144">
        <f t="shared" ref="H178:H185" si="21">SUM(D178/C178*100)</f>
        <v>100</v>
      </c>
      <c r="I178" s="144">
        <f t="shared" si="20"/>
        <v>60</v>
      </c>
    </row>
    <row r="179" spans="1:9" ht="26.25">
      <c r="A179" s="46" t="s">
        <v>131</v>
      </c>
      <c r="B179" s="47">
        <v>49500</v>
      </c>
      <c r="C179" s="47">
        <v>67182.62</v>
      </c>
      <c r="D179" s="47">
        <v>121606.62</v>
      </c>
      <c r="E179" s="47">
        <f t="shared" si="17"/>
        <v>0</v>
      </c>
      <c r="F179" s="47">
        <v>121606.62</v>
      </c>
      <c r="G179" s="47">
        <f t="shared" si="19"/>
        <v>135.72246464646466</v>
      </c>
      <c r="H179" s="47">
        <f t="shared" si="21"/>
        <v>181.00904668499084</v>
      </c>
      <c r="I179" s="47">
        <f t="shared" si="20"/>
        <v>100</v>
      </c>
    </row>
    <row r="180" spans="1:9">
      <c r="A180" s="40" t="s">
        <v>62</v>
      </c>
      <c r="B180" s="41">
        <v>49500</v>
      </c>
      <c r="C180" s="41">
        <v>67182.62</v>
      </c>
      <c r="D180" s="41">
        <v>121606.62</v>
      </c>
      <c r="E180" s="144">
        <f t="shared" si="17"/>
        <v>0</v>
      </c>
      <c r="F180" s="144">
        <v>121606.62</v>
      </c>
      <c r="G180" s="144">
        <f t="shared" si="19"/>
        <v>135.72246464646466</v>
      </c>
      <c r="H180" s="144">
        <f t="shared" si="21"/>
        <v>181.00904668499084</v>
      </c>
      <c r="I180" s="144">
        <f t="shared" si="20"/>
        <v>100</v>
      </c>
    </row>
    <row r="181" spans="1:9">
      <c r="A181" s="40" t="s">
        <v>63</v>
      </c>
      <c r="B181" s="41">
        <v>49500</v>
      </c>
      <c r="C181" s="41">
        <v>67182.62</v>
      </c>
      <c r="D181" s="41">
        <v>121606.62</v>
      </c>
      <c r="E181" s="144">
        <f t="shared" si="17"/>
        <v>0</v>
      </c>
      <c r="F181" s="144">
        <v>121606.62</v>
      </c>
      <c r="G181" s="144">
        <f t="shared" si="19"/>
        <v>135.72246464646466</v>
      </c>
      <c r="H181" s="144">
        <f t="shared" si="21"/>
        <v>181.00904668499084</v>
      </c>
      <c r="I181" s="144">
        <f t="shared" si="20"/>
        <v>100</v>
      </c>
    </row>
    <row r="182" spans="1:9">
      <c r="A182" s="50" t="s">
        <v>132</v>
      </c>
      <c r="B182" s="51">
        <v>49500</v>
      </c>
      <c r="C182" s="51">
        <v>67182.62</v>
      </c>
      <c r="D182" s="51">
        <v>121606.62</v>
      </c>
      <c r="E182" s="96">
        <f t="shared" si="17"/>
        <v>0</v>
      </c>
      <c r="F182" s="96">
        <v>121606.62</v>
      </c>
      <c r="G182" s="96">
        <f t="shared" si="19"/>
        <v>135.72246464646466</v>
      </c>
      <c r="H182" s="96">
        <f t="shared" si="21"/>
        <v>181.00904668499084</v>
      </c>
      <c r="I182" s="96">
        <f t="shared" si="20"/>
        <v>100</v>
      </c>
    </row>
    <row r="183" spans="1:9">
      <c r="A183" s="50" t="s">
        <v>133</v>
      </c>
      <c r="B183" s="51">
        <v>49500</v>
      </c>
      <c r="C183" s="51">
        <v>67182.62</v>
      </c>
      <c r="D183" s="51">
        <v>121606.62</v>
      </c>
      <c r="E183" s="96">
        <f t="shared" si="17"/>
        <v>0</v>
      </c>
      <c r="F183" s="96">
        <v>121606.62</v>
      </c>
      <c r="G183" s="96">
        <f t="shared" si="19"/>
        <v>135.72246464646466</v>
      </c>
      <c r="H183" s="96">
        <f t="shared" si="21"/>
        <v>181.00904668499084</v>
      </c>
      <c r="I183" s="96">
        <f t="shared" si="20"/>
        <v>100</v>
      </c>
    </row>
    <row r="184" spans="1:9">
      <c r="A184" s="53" t="s">
        <v>28</v>
      </c>
      <c r="B184" s="54">
        <v>49500</v>
      </c>
      <c r="C184" s="54">
        <v>67182.62</v>
      </c>
      <c r="D184" s="54">
        <v>121606.62</v>
      </c>
      <c r="E184" s="54">
        <f t="shared" si="17"/>
        <v>0</v>
      </c>
      <c r="F184" s="54">
        <v>121606.62</v>
      </c>
      <c r="G184" s="54">
        <f t="shared" si="19"/>
        <v>135.72246464646466</v>
      </c>
      <c r="H184" s="54">
        <f t="shared" si="21"/>
        <v>181.00904668499084</v>
      </c>
      <c r="I184" s="54">
        <f t="shared" si="20"/>
        <v>100</v>
      </c>
    </row>
    <row r="185" spans="1:9" ht="26.25">
      <c r="A185" s="40" t="s">
        <v>134</v>
      </c>
      <c r="B185" s="41">
        <v>10000</v>
      </c>
      <c r="C185" s="41">
        <v>14000</v>
      </c>
      <c r="D185" s="41">
        <v>32000</v>
      </c>
      <c r="E185" s="144">
        <f t="shared" si="17"/>
        <v>0</v>
      </c>
      <c r="F185" s="144">
        <v>32000</v>
      </c>
      <c r="G185" s="144">
        <f t="shared" si="19"/>
        <v>140</v>
      </c>
      <c r="H185" s="144">
        <f t="shared" si="21"/>
        <v>228.57142857142856</v>
      </c>
      <c r="I185" s="144">
        <f t="shared" si="20"/>
        <v>100</v>
      </c>
    </row>
    <row r="186" spans="1:9">
      <c r="A186" s="40" t="s">
        <v>30</v>
      </c>
      <c r="B186" s="40"/>
      <c r="C186" s="40"/>
      <c r="D186" s="40"/>
      <c r="E186" s="144"/>
      <c r="F186" s="144"/>
      <c r="G186" s="144"/>
      <c r="H186" s="144"/>
      <c r="I186" s="144"/>
    </row>
    <row r="187" spans="1:9">
      <c r="A187" s="40" t="s">
        <v>31</v>
      </c>
      <c r="B187" s="40"/>
      <c r="C187" s="40"/>
      <c r="D187" s="40"/>
      <c r="E187" s="144"/>
      <c r="F187" s="144"/>
      <c r="G187" s="144"/>
      <c r="H187" s="144"/>
      <c r="I187" s="144"/>
    </row>
    <row r="188" spans="1:9">
      <c r="A188" s="40" t="s">
        <v>135</v>
      </c>
      <c r="B188" s="41">
        <v>11100</v>
      </c>
      <c r="C188" s="41">
        <v>3000</v>
      </c>
      <c r="D188" s="41">
        <v>3500</v>
      </c>
      <c r="E188" s="144">
        <f t="shared" si="17"/>
        <v>0</v>
      </c>
      <c r="F188" s="144">
        <v>3500</v>
      </c>
      <c r="G188" s="144">
        <f t="shared" si="19"/>
        <v>27.027027027027028</v>
      </c>
      <c r="H188" s="144">
        <f>SUM(D188/C188*100)</f>
        <v>116.66666666666667</v>
      </c>
      <c r="I188" s="144">
        <f t="shared" si="20"/>
        <v>100</v>
      </c>
    </row>
    <row r="189" spans="1:9">
      <c r="A189" s="40" t="s">
        <v>40</v>
      </c>
      <c r="B189" s="40"/>
      <c r="C189" s="40"/>
      <c r="D189" s="40"/>
      <c r="E189" s="144"/>
      <c r="F189" s="144"/>
      <c r="G189" s="144"/>
      <c r="H189" s="144"/>
      <c r="I189" s="144"/>
    </row>
    <row r="190" spans="1:9">
      <c r="A190" s="40" t="s">
        <v>44</v>
      </c>
      <c r="B190" s="40"/>
      <c r="C190" s="40"/>
      <c r="D190" s="40"/>
      <c r="E190" s="144"/>
      <c r="F190" s="144"/>
      <c r="G190" s="144"/>
      <c r="H190" s="144"/>
      <c r="I190" s="144"/>
    </row>
    <row r="191" spans="1:9">
      <c r="A191" s="40" t="s">
        <v>45</v>
      </c>
      <c r="B191" s="40"/>
      <c r="C191" s="40"/>
      <c r="D191" s="40"/>
      <c r="E191" s="144"/>
      <c r="F191" s="144"/>
      <c r="G191" s="144"/>
      <c r="H191" s="144"/>
      <c r="I191" s="144"/>
    </row>
    <row r="192" spans="1:9" ht="26.25">
      <c r="A192" s="40" t="s">
        <v>136</v>
      </c>
      <c r="B192" s="41">
        <v>28000</v>
      </c>
      <c r="C192" s="41">
        <v>48582.62</v>
      </c>
      <c r="D192" s="41">
        <v>83106.62</v>
      </c>
      <c r="E192" s="144">
        <f t="shared" si="17"/>
        <v>0</v>
      </c>
      <c r="F192" s="144">
        <v>83106.62</v>
      </c>
      <c r="G192" s="144">
        <f t="shared" si="19"/>
        <v>173.50935714285717</v>
      </c>
      <c r="H192" s="144">
        <f>SUM(D192/C192*100)</f>
        <v>171.06244990492482</v>
      </c>
      <c r="I192" s="144">
        <f t="shared" si="20"/>
        <v>100</v>
      </c>
    </row>
    <row r="193" spans="1:9" ht="26.25">
      <c r="A193" s="40" t="s">
        <v>137</v>
      </c>
      <c r="B193" s="40"/>
      <c r="C193" s="40"/>
      <c r="D193" s="40"/>
      <c r="E193" s="144"/>
      <c r="F193" s="144"/>
      <c r="G193" s="144"/>
      <c r="H193" s="144"/>
      <c r="I193" s="144"/>
    </row>
    <row r="194" spans="1:9" ht="26.25">
      <c r="A194" s="40" t="s">
        <v>138</v>
      </c>
      <c r="B194" s="49">
        <v>400</v>
      </c>
      <c r="C194" s="41">
        <v>1600</v>
      </c>
      <c r="D194" s="41">
        <v>3000</v>
      </c>
      <c r="E194" s="144">
        <f t="shared" si="17"/>
        <v>0</v>
      </c>
      <c r="F194" s="144">
        <v>3000</v>
      </c>
      <c r="G194" s="144">
        <f t="shared" si="19"/>
        <v>400</v>
      </c>
      <c r="H194" s="144">
        <f>SUM(D194/C194*100)</f>
        <v>187.5</v>
      </c>
      <c r="I194" s="144">
        <f t="shared" si="20"/>
        <v>100</v>
      </c>
    </row>
    <row r="195" spans="1:9">
      <c r="A195" s="40" t="s">
        <v>47</v>
      </c>
      <c r="B195" s="40"/>
      <c r="C195" s="40"/>
      <c r="D195" s="40"/>
      <c r="E195" s="144"/>
      <c r="F195" s="144"/>
      <c r="G195" s="144"/>
      <c r="H195" s="144"/>
      <c r="I195" s="144"/>
    </row>
    <row r="196" spans="1:9" ht="26.25">
      <c r="A196" s="46" t="s">
        <v>139</v>
      </c>
      <c r="B196" s="48">
        <v>3</v>
      </c>
      <c r="C196" s="48">
        <v>51.15</v>
      </c>
      <c r="D196" s="48">
        <v>51.15</v>
      </c>
      <c r="E196" s="47">
        <f t="shared" si="17"/>
        <v>1.7899999999999991</v>
      </c>
      <c r="F196" s="47">
        <v>52.94</v>
      </c>
      <c r="G196" s="47">
        <f t="shared" si="19"/>
        <v>1705</v>
      </c>
      <c r="H196" s="47">
        <f t="shared" ref="H196:H208" si="22">SUM(D196/C196*100)</f>
        <v>100</v>
      </c>
      <c r="I196" s="47">
        <f t="shared" si="20"/>
        <v>103.49951124144671</v>
      </c>
    </row>
    <row r="197" spans="1:9">
      <c r="A197" s="40" t="s">
        <v>62</v>
      </c>
      <c r="B197" s="49">
        <v>3</v>
      </c>
      <c r="C197" s="49">
        <v>51.15</v>
      </c>
      <c r="D197" s="49">
        <v>51.15</v>
      </c>
      <c r="E197" s="144">
        <f t="shared" si="17"/>
        <v>1.7899999999999991</v>
      </c>
      <c r="F197" s="144">
        <v>52.94</v>
      </c>
      <c r="G197" s="144">
        <f t="shared" si="19"/>
        <v>1705</v>
      </c>
      <c r="H197" s="144">
        <f t="shared" si="22"/>
        <v>100</v>
      </c>
      <c r="I197" s="144">
        <f t="shared" si="20"/>
        <v>103.49951124144671</v>
      </c>
    </row>
    <row r="198" spans="1:9">
      <c r="A198" s="40" t="s">
        <v>63</v>
      </c>
      <c r="B198" s="49">
        <v>3</v>
      </c>
      <c r="C198" s="49">
        <v>51.15</v>
      </c>
      <c r="D198" s="49">
        <v>51.15</v>
      </c>
      <c r="E198" s="144">
        <f t="shared" si="17"/>
        <v>1.7899999999999991</v>
      </c>
      <c r="F198" s="144">
        <v>52.94</v>
      </c>
      <c r="G198" s="144">
        <f t="shared" si="19"/>
        <v>1705</v>
      </c>
      <c r="H198" s="144">
        <f t="shared" si="22"/>
        <v>100</v>
      </c>
      <c r="I198" s="144">
        <f t="shared" si="20"/>
        <v>103.49951124144671</v>
      </c>
    </row>
    <row r="199" spans="1:9" ht="26.25">
      <c r="A199" s="50" t="s">
        <v>140</v>
      </c>
      <c r="B199" s="52">
        <v>3</v>
      </c>
      <c r="C199" s="52">
        <v>51.15</v>
      </c>
      <c r="D199" s="52">
        <v>51.15</v>
      </c>
      <c r="E199" s="96">
        <f t="shared" si="17"/>
        <v>1.7899999999999991</v>
      </c>
      <c r="F199" s="96">
        <v>52.94</v>
      </c>
      <c r="G199" s="96">
        <f t="shared" si="19"/>
        <v>1705</v>
      </c>
      <c r="H199" s="96">
        <f t="shared" si="22"/>
        <v>100</v>
      </c>
      <c r="I199" s="96">
        <f t="shared" si="20"/>
        <v>103.49951124144671</v>
      </c>
    </row>
    <row r="200" spans="1:9">
      <c r="A200" s="53" t="s">
        <v>28</v>
      </c>
      <c r="B200" s="55">
        <v>3</v>
      </c>
      <c r="C200" s="55">
        <v>51.15</v>
      </c>
      <c r="D200" s="55">
        <v>51.15</v>
      </c>
      <c r="E200" s="54">
        <f t="shared" si="17"/>
        <v>1.7899999999999991</v>
      </c>
      <c r="F200" s="54">
        <v>52.94</v>
      </c>
      <c r="G200" s="54">
        <f t="shared" si="19"/>
        <v>1705</v>
      </c>
      <c r="H200" s="54">
        <f t="shared" si="22"/>
        <v>100</v>
      </c>
      <c r="I200" s="54">
        <f t="shared" si="20"/>
        <v>103.49951124144671</v>
      </c>
    </row>
    <row r="201" spans="1:9">
      <c r="A201" s="40" t="s">
        <v>141</v>
      </c>
      <c r="B201" s="49">
        <v>3</v>
      </c>
      <c r="C201" s="49">
        <v>51.15</v>
      </c>
      <c r="D201" s="49">
        <v>51.15</v>
      </c>
      <c r="E201" s="144">
        <f t="shared" si="17"/>
        <v>1.7899999999999991</v>
      </c>
      <c r="F201" s="144">
        <v>52.94</v>
      </c>
      <c r="G201" s="144">
        <f t="shared" si="19"/>
        <v>1705</v>
      </c>
      <c r="H201" s="144">
        <f t="shared" si="22"/>
        <v>100</v>
      </c>
      <c r="I201" s="144">
        <f t="shared" si="20"/>
        <v>103.49951124144671</v>
      </c>
    </row>
    <row r="202" spans="1:9">
      <c r="A202" s="40" t="s">
        <v>142</v>
      </c>
      <c r="B202" s="41">
        <v>1080000</v>
      </c>
      <c r="C202" s="41">
        <v>1215000</v>
      </c>
      <c r="D202" s="41">
        <v>1244000</v>
      </c>
      <c r="E202" s="144">
        <f t="shared" si="17"/>
        <v>8100</v>
      </c>
      <c r="F202" s="144">
        <v>1252100</v>
      </c>
      <c r="G202" s="144">
        <f t="shared" si="19"/>
        <v>112.5</v>
      </c>
      <c r="H202" s="144">
        <f t="shared" si="22"/>
        <v>102.38683127572017</v>
      </c>
      <c r="I202" s="144">
        <f t="shared" si="20"/>
        <v>100.65112540192926</v>
      </c>
    </row>
    <row r="203" spans="1:9">
      <c r="A203" s="46" t="s">
        <v>143</v>
      </c>
      <c r="B203" s="47">
        <v>1080000</v>
      </c>
      <c r="C203" s="47">
        <v>1215000</v>
      </c>
      <c r="D203" s="47">
        <v>1244000</v>
      </c>
      <c r="E203" s="47">
        <f t="shared" si="17"/>
        <v>8100</v>
      </c>
      <c r="F203" s="47">
        <v>1252100</v>
      </c>
      <c r="G203" s="47">
        <f t="shared" si="19"/>
        <v>112.5</v>
      </c>
      <c r="H203" s="47">
        <f t="shared" si="22"/>
        <v>102.38683127572017</v>
      </c>
      <c r="I203" s="47">
        <f t="shared" si="20"/>
        <v>100.65112540192926</v>
      </c>
    </row>
    <row r="204" spans="1:9">
      <c r="A204" s="40" t="s">
        <v>25</v>
      </c>
      <c r="B204" s="41">
        <v>1080000</v>
      </c>
      <c r="C204" s="41">
        <v>1215000</v>
      </c>
      <c r="D204" s="41">
        <v>1244000</v>
      </c>
      <c r="E204" s="144">
        <f t="shared" si="17"/>
        <v>8100</v>
      </c>
      <c r="F204" s="144">
        <v>1252100</v>
      </c>
      <c r="G204" s="144">
        <f t="shared" si="19"/>
        <v>112.5</v>
      </c>
      <c r="H204" s="144">
        <f t="shared" si="22"/>
        <v>102.38683127572017</v>
      </c>
      <c r="I204" s="144">
        <f t="shared" si="20"/>
        <v>100.65112540192926</v>
      </c>
    </row>
    <row r="205" spans="1:9">
      <c r="A205" s="40" t="s">
        <v>26</v>
      </c>
      <c r="B205" s="41">
        <v>1080000</v>
      </c>
      <c r="C205" s="41">
        <v>1215000</v>
      </c>
      <c r="D205" s="41">
        <v>1244000</v>
      </c>
      <c r="E205" s="144">
        <f t="shared" si="17"/>
        <v>8100</v>
      </c>
      <c r="F205" s="144">
        <v>1252100</v>
      </c>
      <c r="G205" s="144">
        <f t="shared" si="19"/>
        <v>112.5</v>
      </c>
      <c r="H205" s="144">
        <f t="shared" si="22"/>
        <v>102.38683127572017</v>
      </c>
      <c r="I205" s="144">
        <f t="shared" si="20"/>
        <v>100.65112540192926</v>
      </c>
    </row>
    <row r="206" spans="1:9" ht="26.25">
      <c r="A206" s="50" t="s">
        <v>144</v>
      </c>
      <c r="B206" s="51">
        <v>1080000</v>
      </c>
      <c r="C206" s="51">
        <v>1215000</v>
      </c>
      <c r="D206" s="51">
        <v>1244000</v>
      </c>
      <c r="E206" s="96">
        <f t="shared" si="17"/>
        <v>8100</v>
      </c>
      <c r="F206" s="96">
        <v>1252100</v>
      </c>
      <c r="G206" s="96">
        <f t="shared" si="19"/>
        <v>112.5</v>
      </c>
      <c r="H206" s="96">
        <f t="shared" si="22"/>
        <v>102.38683127572017</v>
      </c>
      <c r="I206" s="96">
        <f t="shared" si="20"/>
        <v>100.65112540192926</v>
      </c>
    </row>
    <row r="207" spans="1:9">
      <c r="A207" s="53" t="s">
        <v>28</v>
      </c>
      <c r="B207" s="54">
        <v>1080000</v>
      </c>
      <c r="C207" s="54">
        <v>1215000</v>
      </c>
      <c r="D207" s="54">
        <v>1244000</v>
      </c>
      <c r="E207" s="54">
        <f t="shared" si="17"/>
        <v>8100</v>
      </c>
      <c r="F207" s="54">
        <v>1252100</v>
      </c>
      <c r="G207" s="54">
        <f t="shared" si="19"/>
        <v>112.5</v>
      </c>
      <c r="H207" s="54">
        <f t="shared" si="22"/>
        <v>102.38683127572017</v>
      </c>
      <c r="I207" s="54">
        <f t="shared" si="20"/>
        <v>100.65112540192926</v>
      </c>
    </row>
    <row r="208" spans="1:9">
      <c r="A208" s="40" t="s">
        <v>145</v>
      </c>
      <c r="B208" s="41">
        <v>880000</v>
      </c>
      <c r="C208" s="41">
        <v>1000000</v>
      </c>
      <c r="D208" s="41">
        <v>1015000</v>
      </c>
      <c r="E208" s="144">
        <f t="shared" si="17"/>
        <v>10000</v>
      </c>
      <c r="F208" s="144">
        <v>1025000</v>
      </c>
      <c r="G208" s="144">
        <f t="shared" si="19"/>
        <v>113.63636363636364</v>
      </c>
      <c r="H208" s="144">
        <f t="shared" si="22"/>
        <v>101.49999999999999</v>
      </c>
      <c r="I208" s="144">
        <f t="shared" si="20"/>
        <v>100.98522167487684</v>
      </c>
    </row>
    <row r="209" spans="1:9">
      <c r="A209" s="40" t="s">
        <v>120</v>
      </c>
      <c r="B209" s="40"/>
      <c r="C209" s="40"/>
      <c r="D209" s="40"/>
      <c r="E209" s="144"/>
      <c r="F209" s="144"/>
      <c r="G209" s="144"/>
      <c r="H209" s="144"/>
      <c r="I209" s="144"/>
    </row>
    <row r="210" spans="1:9">
      <c r="A210" s="40" t="s">
        <v>146</v>
      </c>
      <c r="B210" s="41">
        <v>36000</v>
      </c>
      <c r="C210" s="41">
        <v>36000</v>
      </c>
      <c r="D210" s="41">
        <v>45000</v>
      </c>
      <c r="E210" s="144">
        <f t="shared" ref="E210:E218" si="23">SUM(F210-D210)</f>
        <v>0</v>
      </c>
      <c r="F210" s="144">
        <v>45000</v>
      </c>
      <c r="G210" s="144">
        <f t="shared" si="19"/>
        <v>100</v>
      </c>
      <c r="H210" s="144">
        <f>SUM(D210/C210*100)</f>
        <v>125</v>
      </c>
      <c r="I210" s="144">
        <f t="shared" si="20"/>
        <v>100</v>
      </c>
    </row>
    <row r="211" spans="1:9">
      <c r="A211" s="40" t="s">
        <v>83</v>
      </c>
      <c r="B211" s="40"/>
      <c r="C211" s="40"/>
      <c r="D211" s="40"/>
      <c r="E211" s="144"/>
      <c r="F211" s="144"/>
      <c r="G211" s="144"/>
      <c r="H211" s="144"/>
      <c r="I211" s="144"/>
    </row>
    <row r="212" spans="1:9">
      <c r="A212" s="40" t="s">
        <v>147</v>
      </c>
      <c r="B212" s="41">
        <v>150000</v>
      </c>
      <c r="C212" s="41">
        <v>165000</v>
      </c>
      <c r="D212" s="41">
        <v>170000</v>
      </c>
      <c r="E212" s="144">
        <f t="shared" si="23"/>
        <v>5000</v>
      </c>
      <c r="F212" s="144">
        <v>175000</v>
      </c>
      <c r="G212" s="144">
        <f t="shared" si="19"/>
        <v>110.00000000000001</v>
      </c>
      <c r="H212" s="144">
        <f>SUM(D212/C212*100)</f>
        <v>103.03030303030303</v>
      </c>
      <c r="I212" s="144">
        <f t="shared" si="20"/>
        <v>102.94117647058823</v>
      </c>
    </row>
    <row r="213" spans="1:9" ht="26.25">
      <c r="A213" s="40" t="s">
        <v>122</v>
      </c>
      <c r="B213" s="40"/>
      <c r="C213" s="40"/>
      <c r="D213" s="40"/>
      <c r="E213" s="144"/>
      <c r="F213" s="144"/>
      <c r="G213" s="144"/>
      <c r="H213" s="144"/>
      <c r="I213" s="144"/>
    </row>
    <row r="214" spans="1:9" ht="26.25">
      <c r="A214" s="40" t="s">
        <v>148</v>
      </c>
      <c r="B214" s="40"/>
      <c r="C214" s="40"/>
      <c r="D214" s="40"/>
      <c r="E214" s="144"/>
      <c r="F214" s="144"/>
      <c r="G214" s="144"/>
      <c r="H214" s="144"/>
      <c r="I214" s="144"/>
    </row>
    <row r="215" spans="1:9" ht="26.25">
      <c r="A215" s="40" t="s">
        <v>149</v>
      </c>
      <c r="B215" s="41">
        <v>10000</v>
      </c>
      <c r="C215" s="41">
        <v>10000</v>
      </c>
      <c r="D215" s="41">
        <v>10000</v>
      </c>
      <c r="E215" s="144">
        <f t="shared" si="23"/>
        <v>-5000</v>
      </c>
      <c r="F215" s="144">
        <v>5000</v>
      </c>
      <c r="G215" s="144">
        <f t="shared" si="19"/>
        <v>100</v>
      </c>
      <c r="H215" s="144">
        <f>SUM(D215/C215*100)</f>
        <v>100</v>
      </c>
      <c r="I215" s="144">
        <f t="shared" si="20"/>
        <v>50</v>
      </c>
    </row>
    <row r="216" spans="1:9">
      <c r="A216" s="40" t="s">
        <v>50</v>
      </c>
      <c r="B216" s="40"/>
      <c r="C216" s="40"/>
      <c r="D216" s="40"/>
      <c r="E216" s="144"/>
      <c r="F216" s="144"/>
      <c r="G216" s="144"/>
      <c r="H216" s="144"/>
      <c r="I216" s="144"/>
    </row>
    <row r="217" spans="1:9">
      <c r="A217" s="40" t="s">
        <v>150</v>
      </c>
      <c r="B217" s="40"/>
      <c r="C217" s="40"/>
      <c r="D217" s="40"/>
      <c r="E217" s="144"/>
      <c r="F217" s="144"/>
      <c r="G217" s="144"/>
      <c r="H217" s="144"/>
      <c r="I217" s="144"/>
    </row>
    <row r="218" spans="1:9">
      <c r="A218" s="40" t="s">
        <v>151</v>
      </c>
      <c r="B218" s="41">
        <v>4000</v>
      </c>
      <c r="C218" s="41">
        <v>4000</v>
      </c>
      <c r="D218" s="41">
        <v>4000</v>
      </c>
      <c r="E218" s="144">
        <f t="shared" si="23"/>
        <v>-1900</v>
      </c>
      <c r="F218" s="144">
        <v>2100</v>
      </c>
      <c r="G218" s="144">
        <f t="shared" si="19"/>
        <v>100</v>
      </c>
      <c r="H218" s="144">
        <f>SUM(D218/C218*100)</f>
        <v>100</v>
      </c>
      <c r="I218" s="144">
        <f t="shared" si="20"/>
        <v>52.5</v>
      </c>
    </row>
    <row r="219" spans="1:9">
      <c r="A219" s="40" t="s">
        <v>53</v>
      </c>
      <c r="B219" s="40"/>
      <c r="C219" s="40"/>
      <c r="D219" s="40"/>
      <c r="E219" s="144"/>
      <c r="F219" s="144"/>
      <c r="G219" s="144"/>
      <c r="H219" s="144"/>
      <c r="I219" s="144"/>
    </row>
  </sheetData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RAČUN PR I RA</vt:lpstr>
      <vt:lpstr>RAČUN PR I RA PO FUNKC</vt:lpstr>
      <vt:lpstr>RAČUN FINANCIRANJA</vt:lpstr>
      <vt:lpstr>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2023-12-15T07:16:51Z</cp:lastPrinted>
  <dcterms:created xsi:type="dcterms:W3CDTF">2023-08-29T09:26:38Z</dcterms:created>
  <dcterms:modified xsi:type="dcterms:W3CDTF">2023-12-15T07:20:11Z</dcterms:modified>
</cp:coreProperties>
</file>