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5" yWindow="105" windowWidth="28560" windowHeight="12450" activeTab="1"/>
  </bookViews>
  <sheets>
    <sheet name="OPĆI DIO" sheetId="6" r:id="rId1"/>
    <sheet name="EKONOMSKA KLASIFIKACIJA - PR" sheetId="1" r:id="rId2"/>
    <sheet name="EKONOMSKA KLASIFIKACIJA - RA" sheetId="2" r:id="rId3"/>
    <sheet name="OPĆI DIO - IZV" sheetId="5" r:id="rId4"/>
    <sheet name="PROG-EKO-IZV - PR" sheetId="4" r:id="rId5"/>
    <sheet name="PROG-EKO-IZV  - RA" sheetId="3" r:id="rId6"/>
  </sheets>
  <calcPr calcId="124519"/>
</workbook>
</file>

<file path=xl/calcChain.xml><?xml version="1.0" encoding="utf-8"?>
<calcChain xmlns="http://schemas.openxmlformats.org/spreadsheetml/2006/main">
  <c r="G63" i="2"/>
  <c r="G62"/>
  <c r="G61"/>
  <c r="G60"/>
  <c r="G59"/>
  <c r="G58"/>
  <c r="G57"/>
  <c r="G56"/>
  <c r="G55"/>
  <c r="G54"/>
  <c r="G53"/>
  <c r="G52"/>
  <c r="G51"/>
  <c r="G50"/>
  <c r="G49"/>
  <c r="G48"/>
  <c r="G47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57"/>
  <c r="F56"/>
  <c r="F55"/>
  <c r="F54"/>
  <c r="F53"/>
  <c r="F52"/>
  <c r="F51"/>
  <c r="F50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4"/>
  <c r="F13"/>
  <c r="F12"/>
  <c r="F11"/>
  <c r="F10"/>
  <c r="F9"/>
  <c r="F8"/>
  <c r="F7"/>
  <c r="F6"/>
  <c r="F5"/>
  <c r="C8"/>
  <c r="D8"/>
  <c r="C56"/>
  <c r="D56"/>
  <c r="C47"/>
  <c r="D47"/>
  <c r="C38"/>
  <c r="C28"/>
  <c r="D28"/>
  <c r="C21"/>
  <c r="D21"/>
  <c r="C16"/>
  <c r="D16"/>
  <c r="F54" i="5"/>
  <c r="F53"/>
  <c r="F49"/>
  <c r="F48"/>
  <c r="F44"/>
  <c r="F43"/>
  <c r="F39"/>
  <c r="F38"/>
  <c r="F34"/>
  <c r="F33"/>
  <c r="F29"/>
  <c r="F28"/>
  <c r="F24"/>
  <c r="F23"/>
  <c r="F19"/>
  <c r="F18"/>
  <c r="F14"/>
  <c r="F13"/>
  <c r="F9"/>
  <c r="F8"/>
  <c r="E20"/>
  <c r="E40"/>
  <c r="E25"/>
  <c r="E45"/>
  <c r="E50"/>
  <c r="E35"/>
  <c r="E30"/>
  <c r="E55"/>
  <c r="E15"/>
  <c r="B11" i="1"/>
  <c r="F11" s="1"/>
  <c r="C11"/>
  <c r="E8" i="2"/>
  <c r="D7" i="4"/>
  <c r="E7" s="1"/>
  <c r="D52"/>
  <c r="E54"/>
  <c r="D33"/>
  <c r="E28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3"/>
  <c r="E52"/>
  <c r="E51"/>
  <c r="E50"/>
  <c r="E49"/>
  <c r="E48"/>
  <c r="E47"/>
  <c r="E46"/>
  <c r="E45"/>
  <c r="E43"/>
  <c r="E42"/>
  <c r="E41"/>
  <c r="E40"/>
  <c r="E39"/>
  <c r="E38"/>
  <c r="E37"/>
  <c r="E36"/>
  <c r="E35"/>
  <c r="E34"/>
  <c r="E33"/>
  <c r="E32"/>
  <c r="E31"/>
  <c r="E30"/>
  <c r="E29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C37"/>
  <c r="C7" s="1"/>
  <c r="B7"/>
  <c r="B37"/>
  <c r="C45"/>
  <c r="B45"/>
  <c r="C70"/>
  <c r="C33"/>
  <c r="C32" s="1"/>
  <c r="B33"/>
  <c r="B32" s="1"/>
  <c r="C8"/>
  <c r="B8"/>
  <c r="B67" i="3"/>
  <c r="B8"/>
  <c r="C8"/>
  <c r="C94"/>
  <c r="E94" s="1"/>
  <c r="B94"/>
  <c r="B102"/>
  <c r="B9"/>
  <c r="C127"/>
  <c r="E127" s="1"/>
  <c r="C133"/>
  <c r="E133" s="1"/>
  <c r="B133"/>
  <c r="C88"/>
  <c r="E88" s="1"/>
  <c r="C79"/>
  <c r="E79" s="1"/>
  <c r="C75"/>
  <c r="E75" s="1"/>
  <c r="C50"/>
  <c r="E50" s="1"/>
  <c r="C46"/>
  <c r="E46" s="1"/>
  <c r="B46"/>
  <c r="B24"/>
  <c r="B17"/>
  <c r="C33"/>
  <c r="E33" s="1"/>
  <c r="C24"/>
  <c r="E24" s="1"/>
  <c r="C17"/>
  <c r="E17" s="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8"/>
  <c r="E137"/>
  <c r="E136"/>
  <c r="E135"/>
  <c r="E134"/>
  <c r="E132"/>
  <c r="E131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3"/>
  <c r="E92"/>
  <c r="E91"/>
  <c r="E90"/>
  <c r="E89"/>
  <c r="E87"/>
  <c r="E86"/>
  <c r="E85"/>
  <c r="E84"/>
  <c r="E83"/>
  <c r="E82"/>
  <c r="E81"/>
  <c r="E80"/>
  <c r="E78"/>
  <c r="E77"/>
  <c r="E76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49"/>
  <c r="E48"/>
  <c r="E47"/>
  <c r="E45"/>
  <c r="E44"/>
  <c r="E43"/>
  <c r="E42"/>
  <c r="E41"/>
  <c r="E40"/>
  <c r="E39"/>
  <c r="E38"/>
  <c r="E37"/>
  <c r="E36"/>
  <c r="E35"/>
  <c r="E34"/>
  <c r="E32"/>
  <c r="E31"/>
  <c r="E30"/>
  <c r="E29"/>
  <c r="E28"/>
  <c r="E27"/>
  <c r="E26"/>
  <c r="E25"/>
  <c r="E23"/>
  <c r="E22"/>
  <c r="E21"/>
  <c r="E20"/>
  <c r="E19"/>
  <c r="E18"/>
  <c r="E16"/>
  <c r="E15"/>
  <c r="E14"/>
  <c r="E13"/>
  <c r="G30" i="1"/>
  <c r="G29"/>
  <c r="G28"/>
  <c r="G27"/>
  <c r="G25"/>
  <c r="G24"/>
  <c r="G23"/>
  <c r="G22"/>
  <c r="G20"/>
  <c r="G18"/>
  <c r="G15"/>
  <c r="G12"/>
  <c r="G8"/>
  <c r="F31"/>
  <c r="F30"/>
  <c r="F29"/>
  <c r="F28"/>
  <c r="F27"/>
  <c r="F26"/>
  <c r="F25"/>
  <c r="F24"/>
  <c r="F23"/>
  <c r="F22"/>
  <c r="F21"/>
  <c r="F20"/>
  <c r="F18"/>
  <c r="F15"/>
  <c r="F13"/>
  <c r="F12"/>
  <c r="F10"/>
  <c r="F9"/>
  <c r="F8"/>
  <c r="B27"/>
  <c r="B22"/>
  <c r="B12"/>
  <c r="D11"/>
  <c r="C22"/>
  <c r="C27"/>
  <c r="D15" i="6"/>
  <c r="D14"/>
  <c r="D16" s="1"/>
  <c r="D24" s="1"/>
  <c r="D12"/>
  <c r="G31" i="1"/>
  <c r="G19"/>
  <c r="F19"/>
  <c r="G16"/>
</calcChain>
</file>

<file path=xl/sharedStrings.xml><?xml version="1.0" encoding="utf-8"?>
<sst xmlns="http://schemas.openxmlformats.org/spreadsheetml/2006/main" count="466" uniqueCount="185">
  <si>
    <t>IZVJEŠTAJ O IZVRŠENJU FINANCIJSKOG PLANA ZA RAZDOBLJE 1.1.2022.-30.6.2022. GODINE PO EKONOMSKOJ KLASIFIKACIJI</t>
  </si>
  <si>
    <t>PRIHODI I PRIMICI</t>
  </si>
  <si>
    <t>Oznaka</t>
  </si>
  <si>
    <t>Ostvarenje preth. god. 2021.(1)</t>
  </si>
  <si>
    <t>Izvorni plan 2022. (2)</t>
  </si>
  <si>
    <t>Tekući plan 2022. (3)</t>
  </si>
  <si>
    <t>Ostvarenje (4)</t>
  </si>
  <si>
    <t>Indeks (5) 4/1</t>
  </si>
  <si>
    <t>Indeks  (6)  4/3</t>
  </si>
  <si>
    <t>SVEUKUPNO</t>
  </si>
  <si>
    <t>RAZDJEL: 8 UPRAVNI ODJEL ZA ŠKOLSTVO</t>
  </si>
  <si>
    <t>GLAVA: 8-34 MIOŠ KARLOVAC</t>
  </si>
  <si>
    <t>19175 MJEŠOVITA INDUSTRIJSKO-OBRTNIČKA ŠKOLA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</si>
  <si>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</si>
  <si>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</si>
  <si>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</si>
  <si>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638 Pomoći temeljem prijenosa EU sredstava</t>
  </si>
  <si>
    <t>6381 Tekuće pomoći iz državnog proračuna temeljem prijenosa EU sredstava</t>
  </si>
  <si>
    <t>6382 Kapitalne pomoći temeljem prijenosa EU sredstava</t>
  </si>
  <si>
    <t>641 Prihodi od financijske imovine</t>
  </si>
  <si>
    <t>6413 Kamate na oročena sredstva i depozite po viđenju</t>
  </si>
  <si>
    <t>652 Prihodi po posebnim propisima</t>
  </si>
  <si>
    <t>6526 Ostali nespomenuti prihodi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</si>
  <si>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</si>
  <si>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</si>
  <si>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</si>
  <si>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</si>
  <si>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</si>
  <si>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</si>
  <si>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</si>
  <si>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</si>
  <si>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721 Prihodi od prodaje građevinskih objekata</t>
  </si>
  <si>
    <t>7211 Stambeni objekti</t>
  </si>
  <si>
    <t>922 Višak/manjak prihoda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</si>
  <si>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</si>
  <si>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</si>
  <si>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</si>
  <si>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</si>
  <si>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</si>
  <si>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</si>
  <si>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</si>
  <si>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</si>
  <si>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</si>
  <si>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</si>
  <si>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</si>
  <si>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</si>
  <si>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</si>
  <si>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</si>
  <si>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</si>
  <si>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</si>
  <si>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</si>
  <si>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</si>
  <si>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</si>
  <si>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</si>
  <si>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</si>
  <si>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</si>
  <si>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</si>
  <si>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</si>
  <si>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</si>
  <si>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</si>
  <si>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</si>
  <si>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</si>
  <si>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</si>
  <si>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</si>
  <si>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</si>
  <si>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</si>
  <si>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</si>
  <si>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</si>
  <si>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</si>
  <si>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</si>
  <si>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342 Kamate za primljene kredite i zajmove</t>
  </si>
  <si>
    <t>3423 Kamate za primljene kredite i zajmove od kreditnih i ostalih financijskih institucija izvan javnog sektora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</si>
  <si>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</si>
  <si>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</si>
  <si>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</si>
  <si>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</si>
  <si>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372 Ostale naknade građanima i kućanstvima iz proračuna</t>
  </si>
  <si>
    <t>3721 Naknade građanima i kućanstvima u novcu</t>
  </si>
  <si>
    <t>3722 Naknade građanima i kućanstvima u naravi</t>
  </si>
  <si>
    <t>421 Građevinski objekti</t>
  </si>
  <si>
    <t>4212 Poslovni objekti</t>
  </si>
  <si>
    <t>422 Postrojenja i oprema</t>
  </si>
  <si>
    <t>4221 Uredska oprema i namještaj</t>
  </si>
  <si>
    <t>4223 Oprema za održavanje i zaštitu</t>
  </si>
  <si>
    <t>4225 Instrumenti, uređaji i strojevi</t>
  </si>
  <si>
    <t>4227 Uređaji, strojevi i oprema za ostale namjene</t>
  </si>
  <si>
    <t>424 Knjige, umjetnička djela i ostale izložbene vrijednosti</t>
  </si>
  <si>
    <t>4241 Knjige</t>
  </si>
  <si>
    <t>451 Dodatna ulaganja na građevinskim objektima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</si>
  <si>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</si>
  <si>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</si>
  <si>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RASHODI I IZDACI</t>
  </si>
  <si>
    <t>Ostvarenje preth. god. 2021. (1)</t>
  </si>
  <si>
    <t>Tekući plan 2022.  (3)</t>
  </si>
  <si>
    <t>Izvorni plan (1.)</t>
  </si>
  <si>
    <t>Tekući plan (2.)</t>
  </si>
  <si>
    <t>Ostvarenje (3.)</t>
  </si>
  <si>
    <t>Indeks (4.) 3/2</t>
  </si>
  <si>
    <t>123 Zakonski standard javnih ustanova SŠ</t>
  </si>
  <si>
    <t>A100037 Odgojnoobrazovno, administrativno i tehničko osoblje</t>
  </si>
  <si>
    <t>Funk. kl.: 0922 Više srednjoškolsko obrazovanje</t>
  </si>
  <si>
    <t>izvor: 05 Pomoći</t>
  </si>
  <si>
    <t>A100037A Odgojnoobrazovno, administrativno i tehničko osoblje - POSEBNI DIO</t>
  </si>
  <si>
    <t>A100038 Operativni plan TIO - SŠ</t>
  </si>
  <si>
    <t>K100004 Nefinancijska imovina i investicijsko održavanje SŠ</t>
  </si>
  <si>
    <t>125 Program javnih potreba iznad standarda - vlastiti prihodi</t>
  </si>
  <si>
    <t>A100042 Javne potrebe iznad standarda-vlastiti prihodi</t>
  </si>
  <si>
    <t>Funk. kl.: 0960 Dodatne usluge u obrazovanju</t>
  </si>
  <si>
    <t>izvor: 03 Vlastiti prihodi</t>
  </si>
  <si>
    <t>141 Javne potrebe iznad zakonskog standarda SŠ</t>
  </si>
  <si>
    <t>A100078 Županijske javne potrebe SŠ</t>
  </si>
  <si>
    <t>izvor: 01 Opći prihodi i primici</t>
  </si>
  <si>
    <t>A100142B Prihodi od nefinancijske imovine i nadoknade štete s osnova osiguranja</t>
  </si>
  <si>
    <t>izvor: 711 Prihodi od nefinancijske imovine i nadoknade štete s osnova osiguranja</t>
  </si>
  <si>
    <t>A100159A Javne potrebe iznad standarda - donacije</t>
  </si>
  <si>
    <t>izvor: 611 Donacije</t>
  </si>
  <si>
    <t>A100161A Javne potrebe iznad standarda - OSTALO</t>
  </si>
  <si>
    <t>izvor: 432 PRIHODI ZA POSEBNE NAMJENE - korisnici</t>
  </si>
  <si>
    <t>A100162A Prijenos sredstava od nenadležnih proračuna</t>
  </si>
  <si>
    <t>izvor: 503 POMOĆI IZ NENADLEŽNIH PRORAČUNA - KORISNICI</t>
  </si>
  <si>
    <t>A100163A Javne potrebe iznad standarda - EU PROJEKTI</t>
  </si>
  <si>
    <t>izvor: 56 Fondovi EU-a</t>
  </si>
  <si>
    <t>izvor: 560 POMOĆI-FOND EU KORISNICI</t>
  </si>
  <si>
    <t>A100166A Prihod od financijske imovine - korisnici</t>
  </si>
  <si>
    <t>izvor: 1110 OPĆI PRIHODI I PRIMICI KORISNICI</t>
  </si>
  <si>
    <t>A100218 Financiranje deficitarnih zanimanja</t>
  </si>
  <si>
    <t>201 MZOS- Plaće SŠ</t>
  </si>
  <si>
    <t>A200201 MZOS- Plaće SŠ</t>
  </si>
  <si>
    <t xml:space="preserve">OPĆI DIO </t>
  </si>
  <si>
    <t>PREGLED UKUPNIH PRIHODA I RASHODA PO IZVORIMA FINANCIRANJA</t>
  </si>
  <si>
    <t xml:space="preserve">IZVJEŠTAJ O IZVRŠENJU FINANCIJSKOG PLANA ZA 1.1.-30.6.2022. </t>
  </si>
  <si>
    <t>OPĆI DIO</t>
  </si>
  <si>
    <t>POSEBNI DIO</t>
  </si>
  <si>
    <t>IZVJEŠTAJ O IZVRŠENJU FINANCIJSKOG PLANA ZA 1.1.2022.-30.6.2022. GODINE PO PROGRAMSKOJ I EKONOMSKOJ KLASIFIKACIJI I IZVORIMA FINANCIRANJA</t>
  </si>
  <si>
    <t>Ostvarenje (2.)</t>
  </si>
  <si>
    <t>6 Prihodi poslovanja</t>
  </si>
  <si>
    <t>7 Prihodi od prodaje nefinancijske imovine</t>
  </si>
  <si>
    <t>3 Rashodi poslovanja</t>
  </si>
  <si>
    <t>4 Rashodi za nabavu nefinancijske imovine</t>
  </si>
  <si>
    <t>Razlika - višak/manjak</t>
  </si>
  <si>
    <t>1. PRIHODI I PRIMICI</t>
  </si>
  <si>
    <t>2. RASHODI I IZDACI</t>
  </si>
  <si>
    <t>3. RAZLIKA - VIŠAK/MANJAK</t>
  </si>
  <si>
    <t>VIŠAK/MANJAK PRIHODA prenešeni (+/-)</t>
  </si>
  <si>
    <t>MANJAK PRIHODA ZA POKRIĆE</t>
  </si>
  <si>
    <t>Plan 2022. (1.)</t>
  </si>
  <si>
    <t>Novi plan 2022. (3.)</t>
  </si>
  <si>
    <t>RAČUN FINANCIRANJA</t>
  </si>
  <si>
    <t>Primici od finanijske imovine i zaduživanja</t>
  </si>
  <si>
    <t>Izdaci za financijsku imovinu i otplate zajmova</t>
  </si>
  <si>
    <t>NETO FINANCIRANJE</t>
  </si>
  <si>
    <t>VIŠAK/MANJAK + DONOS+ODNOS+NETO FINANCIRANJE</t>
  </si>
  <si>
    <t>RAČUN PRIHODA I RASHODA</t>
  </si>
  <si>
    <t>PRORAČUN UKUPNO</t>
  </si>
  <si>
    <t>RASPOLOŽIVA SREDSTVA IZ PRETHODNIH GODINA</t>
  </si>
  <si>
    <t>OZNAKA IZVORA</t>
  </si>
  <si>
    <t>NAZIV IZVORA FINANCIRANJA</t>
  </si>
  <si>
    <t>Izvorni plan 2022. (1)</t>
  </si>
  <si>
    <t>Tekući plan 2022. (2)</t>
  </si>
  <si>
    <t>ostvarenje/izvršenje (3)</t>
  </si>
  <si>
    <t>indeks (4)  3/2</t>
  </si>
  <si>
    <t>01</t>
  </si>
  <si>
    <t>1110</t>
  </si>
  <si>
    <t>03</t>
  </si>
  <si>
    <t>05</t>
  </si>
  <si>
    <t>DONOS</t>
  </si>
  <si>
    <t>PRIHODI</t>
  </si>
  <si>
    <t>RASHODI</t>
  </si>
  <si>
    <t>ODNOS</t>
  </si>
  <si>
    <t>Opći prihodi i primici</t>
  </si>
  <si>
    <t>Vlastiti prihodi</t>
  </si>
  <si>
    <t>Pomoći</t>
  </si>
  <si>
    <t>Opći prihodi i primici - korisnici</t>
  </si>
  <si>
    <t>Prihodi za posebne namjene</t>
  </si>
  <si>
    <t>Pomoći iz nenadležnih proračuna</t>
  </si>
  <si>
    <t>Pomoći iz državnog proračuna - plaće</t>
  </si>
  <si>
    <t>Pomoći - EU fondovi</t>
  </si>
  <si>
    <t>Donacije</t>
  </si>
  <si>
    <t>Prihodi od nefinancijske imovine i 
nadoknade štete s osnova osiguranj</t>
  </si>
  <si>
    <t>KLASA: 400-04/22-01/15</t>
  </si>
  <si>
    <t>URBROJ: 2133-48-01-22-01</t>
  </si>
  <si>
    <t>izvor:512 Pomoći MZO plaća</t>
  </si>
  <si>
    <t>6632 Kapitalne donacije</t>
  </si>
  <si>
    <t>Na temelju članka 37. Statuta Mješovite industrijsko-obrtnička škole Školski odbor na sjednici 20. 7. 2022. godine usvaja  
izvršenje financijskog plana za 1.1.-30.6.2022. godine:</t>
  </si>
  <si>
    <t>Karlovac, 20.7.2022.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</si>
</sst>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25"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708090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</cellStyleXfs>
  <cellXfs count="124">
    <xf numFmtId="0" fontId="18" fillId="0" borderId="0" xfId="0" applyFont="1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center" indent="1"/>
    </xf>
    <xf numFmtId="0" fontId="20" fillId="0" borderId="10" xfId="0" applyFont="1" applyBorder="1" applyAlignment="1">
      <alignment horizontal="center" vertical="center" wrapText="1" indent="1"/>
    </xf>
    <xf numFmtId="0" fontId="20" fillId="0" borderId="11" xfId="0" applyFont="1" applyBorder="1" applyAlignment="1">
      <alignment horizontal="center" vertical="center" wrapText="1" indent="1"/>
    </xf>
    <xf numFmtId="0" fontId="20" fillId="0" borderId="12" xfId="0" applyFont="1" applyBorder="1" applyAlignment="1">
      <alignment horizontal="center" vertical="center" wrapText="1" indent="1"/>
    </xf>
    <xf numFmtId="0" fontId="20" fillId="0" borderId="13" xfId="0" applyFont="1" applyBorder="1" applyAlignment="1">
      <alignment horizontal="center" vertical="center" wrapText="1" indent="1"/>
    </xf>
    <xf numFmtId="0" fontId="20" fillId="0" borderId="14" xfId="0" applyFont="1" applyBorder="1" applyAlignment="1">
      <alignment horizontal="center" vertical="center" wrapText="1" indent="1"/>
    </xf>
    <xf numFmtId="0" fontId="19" fillId="33" borderId="0" xfId="0" applyFont="1" applyFill="1" applyAlignment="1">
      <alignment horizontal="left" indent="1"/>
    </xf>
    <xf numFmtId="0" fontId="23" fillId="33" borderId="19" xfId="0" applyFont="1" applyFill="1" applyBorder="1" applyAlignment="1">
      <alignment horizontal="left" wrapText="1" indent="2"/>
    </xf>
    <xf numFmtId="0" fontId="23" fillId="33" borderId="19" xfId="0" applyFont="1" applyFill="1" applyBorder="1" applyAlignment="1">
      <alignment horizontal="left" wrapText="1" indent="4"/>
    </xf>
    <xf numFmtId="0" fontId="21" fillId="34" borderId="15" xfId="0" applyFont="1" applyFill="1" applyBorder="1" applyAlignment="1">
      <alignment horizontal="left" wrapText="1" indent="1"/>
    </xf>
    <xf numFmtId="4" fontId="21" fillId="34" borderId="15" xfId="0" applyNumberFormat="1" applyFont="1" applyFill="1" applyBorder="1" applyAlignment="1">
      <alignment horizontal="right" wrapText="1" indent="1"/>
    </xf>
    <xf numFmtId="0" fontId="22" fillId="35" borderId="15" xfId="0" applyFont="1" applyFill="1" applyBorder="1" applyAlignment="1">
      <alignment horizontal="left" wrapText="1" indent="1"/>
    </xf>
    <xf numFmtId="4" fontId="22" fillId="35" borderId="15" xfId="0" applyNumberFormat="1" applyFont="1" applyFill="1" applyBorder="1" applyAlignment="1">
      <alignment horizontal="right" wrapText="1" indent="1"/>
    </xf>
    <xf numFmtId="0" fontId="23" fillId="34" borderId="15" xfId="0" applyFont="1" applyFill="1" applyBorder="1" applyAlignment="1">
      <alignment horizontal="left" wrapText="1" indent="1"/>
    </xf>
    <xf numFmtId="4" fontId="23" fillId="34" borderId="15" xfId="0" applyNumberFormat="1" applyFont="1" applyFill="1" applyBorder="1" applyAlignment="1">
      <alignment horizontal="right" wrapText="1" indent="1"/>
    </xf>
    <xf numFmtId="0" fontId="23" fillId="34" borderId="15" xfId="0" applyFont="1" applyFill="1" applyBorder="1" applyAlignment="1">
      <alignment horizontal="left" wrapText="1" indent="2"/>
    </xf>
    <xf numFmtId="0" fontId="23" fillId="34" borderId="15" xfId="0" applyFont="1" applyFill="1" applyBorder="1" applyAlignment="1">
      <alignment horizontal="left" wrapText="1" indent="4"/>
    </xf>
    <xf numFmtId="0" fontId="23" fillId="34" borderId="15" xfId="0" applyFont="1" applyFill="1" applyBorder="1" applyAlignment="1">
      <alignment horizontal="right" wrapText="1" inden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" fontId="21" fillId="34" borderId="16" xfId="0" applyNumberFormat="1" applyFont="1" applyFill="1" applyBorder="1" applyAlignment="1">
      <alignment horizontal="right" wrapText="1" indent="1"/>
    </xf>
    <xf numFmtId="4" fontId="22" fillId="35" borderId="16" xfId="0" applyNumberFormat="1" applyFont="1" applyFill="1" applyBorder="1" applyAlignment="1">
      <alignment horizontal="right" wrapText="1" indent="1"/>
    </xf>
    <xf numFmtId="4" fontId="21" fillId="34" borderId="13" xfId="0" applyNumberFormat="1" applyFont="1" applyFill="1" applyBorder="1" applyAlignment="1">
      <alignment horizontal="right" wrapText="1" indent="1"/>
    </xf>
    <xf numFmtId="0" fontId="21" fillId="36" borderId="15" xfId="0" applyFont="1" applyFill="1" applyBorder="1" applyAlignment="1">
      <alignment horizontal="left" wrapText="1" indent="1"/>
    </xf>
    <xf numFmtId="0" fontId="21" fillId="37" borderId="15" xfId="0" applyFont="1" applyFill="1" applyBorder="1" applyAlignment="1">
      <alignment horizontal="left" wrapText="1" indent="1"/>
    </xf>
    <xf numFmtId="0" fontId="24" fillId="38" borderId="15" xfId="0" applyFont="1" applyFill="1" applyBorder="1" applyAlignment="1">
      <alignment horizontal="left" wrapText="1" indent="1"/>
    </xf>
    <xf numFmtId="0" fontId="23" fillId="36" borderId="15" xfId="0" applyFont="1" applyFill="1" applyBorder="1" applyAlignment="1">
      <alignment horizontal="left" wrapText="1" indent="1"/>
    </xf>
    <xf numFmtId="0" fontId="0" fillId="0" borderId="0" xfId="0" applyAlignment="1"/>
    <xf numFmtId="0" fontId="18" fillId="0" borderId="0" xfId="0" applyFont="1" applyAlignment="1"/>
    <xf numFmtId="0" fontId="0" fillId="0" borderId="0" xfId="0"/>
    <xf numFmtId="0" fontId="23" fillId="34" borderId="13" xfId="0" applyFont="1" applyFill="1" applyBorder="1" applyAlignment="1">
      <alignment horizontal="left" wrapText="1" indent="1"/>
    </xf>
    <xf numFmtId="0" fontId="18" fillId="0" borderId="13" xfId="0" applyFont="1" applyBorder="1"/>
    <xf numFmtId="0" fontId="0" fillId="0" borderId="13" xfId="0" applyBorder="1"/>
    <xf numFmtId="49" fontId="0" fillId="0" borderId="0" xfId="0" applyNumberFormat="1" applyAlignment="1">
      <alignment horizontal="right"/>
    </xf>
    <xf numFmtId="49" fontId="0" fillId="0" borderId="13" xfId="0" applyNumberFormat="1" applyBorder="1" applyAlignment="1">
      <alignment horizontal="right"/>
    </xf>
    <xf numFmtId="0" fontId="0" fillId="0" borderId="13" xfId="0" applyFill="1" applyBorder="1"/>
    <xf numFmtId="49" fontId="0" fillId="39" borderId="13" xfId="0" applyNumberFormat="1" applyFill="1" applyBorder="1" applyAlignment="1">
      <alignment horizontal="right"/>
    </xf>
    <xf numFmtId="0" fontId="0" fillId="39" borderId="13" xfId="0" applyFill="1" applyBorder="1"/>
    <xf numFmtId="0" fontId="18" fillId="39" borderId="13" xfId="0" applyFont="1" applyFill="1" applyBorder="1"/>
    <xf numFmtId="0" fontId="18" fillId="39" borderId="13" xfId="0" applyFont="1" applyFill="1" applyBorder="1" applyAlignment="1">
      <alignment horizontal="right"/>
    </xf>
    <xf numFmtId="0" fontId="0" fillId="39" borderId="13" xfId="0" applyFill="1" applyBorder="1" applyAlignment="1">
      <alignment wrapText="1"/>
    </xf>
    <xf numFmtId="0" fontId="19" fillId="0" borderId="0" xfId="0" applyFont="1" applyFill="1" applyAlignment="1">
      <alignment horizontal="left" indent="1"/>
    </xf>
    <xf numFmtId="0" fontId="22" fillId="40" borderId="19" xfId="0" applyFont="1" applyFill="1" applyBorder="1" applyAlignment="1">
      <alignment horizontal="left" wrapText="1" indent="1"/>
    </xf>
    <xf numFmtId="4" fontId="22" fillId="40" borderId="19" xfId="0" applyNumberFormat="1" applyFont="1" applyFill="1" applyBorder="1" applyAlignment="1">
      <alignment horizontal="right" wrapText="1" indent="1"/>
    </xf>
    <xf numFmtId="4" fontId="22" fillId="40" borderId="20" xfId="0" applyNumberFormat="1" applyFont="1" applyFill="1" applyBorder="1" applyAlignment="1">
      <alignment horizontal="right" wrapText="1" indent="1"/>
    </xf>
    <xf numFmtId="4" fontId="21" fillId="40" borderId="17" xfId="0" applyNumberFormat="1" applyFont="1" applyFill="1" applyBorder="1" applyAlignment="1">
      <alignment horizontal="right" wrapText="1" indent="1"/>
    </xf>
    <xf numFmtId="4" fontId="21" fillId="40" borderId="18" xfId="0" applyNumberFormat="1" applyFont="1" applyFill="1" applyBorder="1" applyAlignment="1">
      <alignment horizontal="right" wrapText="1" indent="1"/>
    </xf>
    <xf numFmtId="0" fontId="21" fillId="41" borderId="15" xfId="0" applyFont="1" applyFill="1" applyBorder="1" applyAlignment="1">
      <alignment horizontal="left" wrapText="1" indent="1"/>
    </xf>
    <xf numFmtId="4" fontId="21" fillId="41" borderId="15" xfId="0" applyNumberFormat="1" applyFont="1" applyFill="1" applyBorder="1" applyAlignment="1">
      <alignment horizontal="right" wrapText="1" indent="1"/>
    </xf>
    <xf numFmtId="4" fontId="21" fillId="41" borderId="16" xfId="0" applyNumberFormat="1" applyFont="1" applyFill="1" applyBorder="1" applyAlignment="1">
      <alignment horizontal="right" wrapText="1" indent="1"/>
    </xf>
    <xf numFmtId="4" fontId="21" fillId="41" borderId="17" xfId="0" applyNumberFormat="1" applyFont="1" applyFill="1" applyBorder="1" applyAlignment="1">
      <alignment horizontal="right" wrapText="1" indent="1"/>
    </xf>
    <xf numFmtId="4" fontId="21" fillId="41" borderId="18" xfId="0" applyNumberFormat="1" applyFont="1" applyFill="1" applyBorder="1" applyAlignment="1">
      <alignment horizontal="right" wrapText="1" indent="1"/>
    </xf>
    <xf numFmtId="0" fontId="23" fillId="41" borderId="19" xfId="0" applyFont="1" applyFill="1" applyBorder="1" applyAlignment="1">
      <alignment horizontal="left" wrapText="1" indent="1"/>
    </xf>
    <xf numFmtId="4" fontId="23" fillId="41" borderId="19" xfId="0" applyNumberFormat="1" applyFont="1" applyFill="1" applyBorder="1" applyAlignment="1">
      <alignment horizontal="right" wrapText="1" indent="1"/>
    </xf>
    <xf numFmtId="4" fontId="23" fillId="41" borderId="20" xfId="0" applyNumberFormat="1" applyFont="1" applyFill="1" applyBorder="1" applyAlignment="1">
      <alignment horizontal="right" wrapText="1" indent="1"/>
    </xf>
    <xf numFmtId="0" fontId="0" fillId="0" borderId="0" xfId="0" applyFill="1" applyBorder="1"/>
    <xf numFmtId="2" fontId="18" fillId="0" borderId="13" xfId="0" applyNumberFormat="1" applyFont="1" applyBorder="1"/>
    <xf numFmtId="0" fontId="23" fillId="0" borderId="15" xfId="0" applyFont="1" applyFill="1" applyBorder="1" applyAlignment="1">
      <alignment horizontal="left" wrapText="1" indent="1"/>
    </xf>
    <xf numFmtId="4" fontId="23" fillId="34" borderId="15" xfId="0" applyNumberFormat="1" applyFont="1" applyFill="1" applyBorder="1" applyAlignment="1">
      <alignment wrapText="1"/>
    </xf>
    <xf numFmtId="4" fontId="21" fillId="37" borderId="15" xfId="0" applyNumberFormat="1" applyFont="1" applyFill="1" applyBorder="1" applyAlignment="1">
      <alignment wrapText="1"/>
    </xf>
    <xf numFmtId="4" fontId="24" fillId="38" borderId="15" xfId="0" applyNumberFormat="1" applyFont="1" applyFill="1" applyBorder="1" applyAlignment="1">
      <alignment wrapText="1"/>
    </xf>
    <xf numFmtId="4" fontId="23" fillId="36" borderId="15" xfId="0" applyNumberFormat="1" applyFont="1" applyFill="1" applyBorder="1" applyAlignment="1">
      <alignment wrapText="1"/>
    </xf>
    <xf numFmtId="0" fontId="18" fillId="0" borderId="0" xfId="0" applyFont="1" applyFill="1"/>
    <xf numFmtId="4" fontId="21" fillId="34" borderId="15" xfId="0" applyNumberFormat="1" applyFont="1" applyFill="1" applyBorder="1" applyAlignment="1">
      <alignment wrapText="1"/>
    </xf>
    <xf numFmtId="4" fontId="22" fillId="35" borderId="15" xfId="0" applyNumberFormat="1" applyFont="1" applyFill="1" applyBorder="1" applyAlignment="1">
      <alignment wrapText="1"/>
    </xf>
    <xf numFmtId="4" fontId="21" fillId="36" borderId="15" xfId="0" applyNumberFormat="1" applyFont="1" applyFill="1" applyBorder="1" applyAlignment="1">
      <alignment wrapText="1"/>
    </xf>
    <xf numFmtId="0" fontId="0" fillId="42" borderId="0" xfId="0" applyFill="1" applyBorder="1"/>
    <xf numFmtId="4" fontId="23" fillId="43" borderId="19" xfId="0" applyNumberFormat="1" applyFont="1" applyFill="1" applyBorder="1" applyAlignment="1">
      <alignment horizontal="right" wrapText="1" indent="1"/>
    </xf>
    <xf numFmtId="4" fontId="23" fillId="43" borderId="20" xfId="0" applyNumberFormat="1" applyFont="1" applyFill="1" applyBorder="1" applyAlignment="1">
      <alignment horizontal="right" wrapText="1" indent="1"/>
    </xf>
    <xf numFmtId="4" fontId="21" fillId="43" borderId="17" xfId="0" applyNumberFormat="1" applyFont="1" applyFill="1" applyBorder="1" applyAlignment="1">
      <alignment horizontal="right" wrapText="1" indent="1"/>
    </xf>
    <xf numFmtId="4" fontId="21" fillId="43" borderId="18" xfId="0" applyNumberFormat="1" applyFont="1" applyFill="1" applyBorder="1" applyAlignment="1">
      <alignment horizontal="right" wrapText="1" indent="1"/>
    </xf>
    <xf numFmtId="0" fontId="23" fillId="43" borderId="19" xfId="0" applyFont="1" applyFill="1" applyBorder="1" applyAlignment="1">
      <alignment horizontal="right" wrapText="1" indent="1"/>
    </xf>
    <xf numFmtId="0" fontId="23" fillId="43" borderId="20" xfId="0" applyFont="1" applyFill="1" applyBorder="1" applyAlignment="1">
      <alignment horizontal="right" wrapText="1" indent="1"/>
    </xf>
    <xf numFmtId="2" fontId="23" fillId="43" borderId="19" xfId="0" applyNumberFormat="1" applyFont="1" applyFill="1" applyBorder="1" applyAlignment="1">
      <alignment horizontal="right" wrapText="1" indent="1"/>
    </xf>
    <xf numFmtId="2" fontId="23" fillId="43" borderId="20" xfId="0" applyNumberFormat="1" applyFont="1" applyFill="1" applyBorder="1" applyAlignment="1">
      <alignment horizontal="right" wrapText="1" indent="1"/>
    </xf>
    <xf numFmtId="0" fontId="23" fillId="43" borderId="19" xfId="0" applyFont="1" applyFill="1" applyBorder="1" applyAlignment="1">
      <alignment horizontal="left" wrapText="1" indent="1"/>
    </xf>
    <xf numFmtId="0" fontId="23" fillId="43" borderId="20" xfId="0" applyFont="1" applyFill="1" applyBorder="1" applyAlignment="1">
      <alignment horizontal="left" wrapText="1" indent="1"/>
    </xf>
    <xf numFmtId="0" fontId="21" fillId="42" borderId="0" xfId="0" applyFont="1" applyFill="1" applyBorder="1" applyAlignment="1">
      <alignment horizontal="left" wrapText="1" indent="1"/>
    </xf>
    <xf numFmtId="0" fontId="24" fillId="42" borderId="0" xfId="0" applyFont="1" applyFill="1" applyBorder="1" applyAlignment="1">
      <alignment horizontal="left" wrapText="1" indent="1"/>
    </xf>
    <xf numFmtId="0" fontId="23" fillId="42" borderId="0" xfId="0" applyFont="1" applyFill="1" applyBorder="1" applyAlignment="1">
      <alignment horizontal="left" wrapText="1" indent="1"/>
    </xf>
    <xf numFmtId="0" fontId="23" fillId="0" borderId="13" xfId="0" applyFont="1" applyFill="1" applyBorder="1" applyAlignment="1">
      <alignment horizontal="left" wrapText="1" indent="1"/>
    </xf>
    <xf numFmtId="0" fontId="23" fillId="33" borderId="20" xfId="0" applyFont="1" applyFill="1" applyBorder="1" applyAlignment="1">
      <alignment horizontal="left" wrapText="1" indent="2"/>
    </xf>
    <xf numFmtId="0" fontId="23" fillId="33" borderId="20" xfId="0" applyFont="1" applyFill="1" applyBorder="1" applyAlignment="1">
      <alignment horizontal="left" wrapText="1" indent="4"/>
    </xf>
    <xf numFmtId="0" fontId="20" fillId="40" borderId="0" xfId="0" applyFont="1" applyFill="1" applyBorder="1" applyAlignment="1">
      <alignment horizontal="center" vertical="center" wrapText="1" indent="1"/>
    </xf>
    <xf numFmtId="43" fontId="20" fillId="40" borderId="0" xfId="42" applyFont="1" applyFill="1" applyBorder="1" applyAlignment="1">
      <alignment horizontal="right" vertical="center" wrapText="1" indent="1"/>
    </xf>
    <xf numFmtId="43" fontId="21" fillId="36" borderId="15" xfId="42" applyFont="1" applyFill="1" applyBorder="1" applyAlignment="1">
      <alignment horizontal="right" wrapText="1" indent="1"/>
    </xf>
    <xf numFmtId="43" fontId="21" fillId="37" borderId="15" xfId="42" applyFont="1" applyFill="1" applyBorder="1" applyAlignment="1">
      <alignment horizontal="right" wrapText="1" indent="1"/>
    </xf>
    <xf numFmtId="43" fontId="24" fillId="38" borderId="15" xfId="42" applyFont="1" applyFill="1" applyBorder="1" applyAlignment="1">
      <alignment horizontal="right" wrapText="1" indent="1"/>
    </xf>
    <xf numFmtId="43" fontId="23" fillId="36" borderId="15" xfId="42" applyFont="1" applyFill="1" applyBorder="1" applyAlignment="1">
      <alignment horizontal="right" wrapText="1" indent="1"/>
    </xf>
    <xf numFmtId="43" fontId="23" fillId="0" borderId="15" xfId="42" applyFont="1" applyFill="1" applyBorder="1" applyAlignment="1">
      <alignment horizontal="right" wrapText="1" indent="1"/>
    </xf>
    <xf numFmtId="43" fontId="23" fillId="42" borderId="15" xfId="42" applyFont="1" applyFill="1" applyBorder="1" applyAlignment="1">
      <alignment horizontal="right" wrapText="1" indent="1"/>
    </xf>
    <xf numFmtId="43" fontId="23" fillId="0" borderId="21" xfId="42" applyFont="1" applyFill="1" applyBorder="1" applyAlignment="1">
      <alignment horizontal="right" wrapText="1" indent="1"/>
    </xf>
    <xf numFmtId="43" fontId="21" fillId="36" borderId="16" xfId="42" applyFont="1" applyFill="1" applyBorder="1" applyAlignment="1">
      <alignment horizontal="right" wrapText="1" indent="1"/>
    </xf>
    <xf numFmtId="43" fontId="21" fillId="36" borderId="13" xfId="42" applyFont="1" applyFill="1" applyBorder="1" applyAlignment="1">
      <alignment horizontal="right" wrapText="1" indent="1"/>
    </xf>
    <xf numFmtId="43" fontId="21" fillId="37" borderId="16" xfId="42" applyFont="1" applyFill="1" applyBorder="1" applyAlignment="1">
      <alignment horizontal="right" wrapText="1" indent="1"/>
    </xf>
    <xf numFmtId="43" fontId="21" fillId="37" borderId="13" xfId="42" applyFont="1" applyFill="1" applyBorder="1" applyAlignment="1">
      <alignment horizontal="right" wrapText="1" indent="1"/>
    </xf>
    <xf numFmtId="43" fontId="24" fillId="38" borderId="16" xfId="42" applyFont="1" applyFill="1" applyBorder="1" applyAlignment="1">
      <alignment horizontal="right" wrapText="1" indent="1"/>
    </xf>
    <xf numFmtId="43" fontId="24" fillId="38" borderId="13" xfId="42" applyFont="1" applyFill="1" applyBorder="1" applyAlignment="1">
      <alignment horizontal="right" wrapText="1" indent="1"/>
    </xf>
    <xf numFmtId="43" fontId="23" fillId="36" borderId="16" xfId="42" applyFont="1" applyFill="1" applyBorder="1" applyAlignment="1">
      <alignment horizontal="right" wrapText="1" indent="1"/>
    </xf>
    <xf numFmtId="43" fontId="23" fillId="36" borderId="13" xfId="42" applyFont="1" applyFill="1" applyBorder="1" applyAlignment="1">
      <alignment horizontal="right" wrapText="1" indent="1"/>
    </xf>
    <xf numFmtId="43" fontId="23" fillId="0" borderId="16" xfId="42" applyFont="1" applyFill="1" applyBorder="1" applyAlignment="1">
      <alignment horizontal="right" wrapText="1" indent="1"/>
    </xf>
    <xf numFmtId="43" fontId="23" fillId="0" borderId="13" xfId="42" applyFont="1" applyFill="1" applyBorder="1" applyAlignment="1">
      <alignment horizontal="right" wrapText="1" indent="1"/>
    </xf>
    <xf numFmtId="43" fontId="21" fillId="37" borderId="19" xfId="42" applyFont="1" applyFill="1" applyBorder="1" applyAlignment="1">
      <alignment horizontal="right" wrapText="1" indent="1"/>
    </xf>
    <xf numFmtId="43" fontId="23" fillId="36" borderId="21" xfId="42" applyFont="1" applyFill="1" applyBorder="1" applyAlignment="1">
      <alignment horizontal="right" wrapText="1" indent="1"/>
    </xf>
    <xf numFmtId="43" fontId="18" fillId="0" borderId="13" xfId="42" applyFont="1" applyBorder="1" applyAlignment="1">
      <alignment horizontal="right"/>
    </xf>
    <xf numFmtId="0" fontId="18" fillId="0" borderId="13" xfId="0" applyFont="1" applyBorder="1" applyAlignment="1">
      <alignment horizontal="right"/>
    </xf>
    <xf numFmtId="2" fontId="18" fillId="0" borderId="13" xfId="0" applyNumberFormat="1" applyFont="1" applyBorder="1" applyAlignment="1">
      <alignment horizontal="right"/>
    </xf>
    <xf numFmtId="0" fontId="23" fillId="34" borderId="13" xfId="0" applyFont="1" applyFill="1" applyBorder="1" applyAlignment="1">
      <alignment horizontal="right" wrapText="1" indent="1"/>
    </xf>
    <xf numFmtId="4" fontId="23" fillId="34" borderId="13" xfId="0" applyNumberFormat="1" applyFont="1" applyFill="1" applyBorder="1" applyAlignment="1">
      <alignment horizontal="right" wrapText="1" indent="1"/>
    </xf>
    <xf numFmtId="2" fontId="23" fillId="0" borderId="13" xfId="0" applyNumberFormat="1" applyFont="1" applyFill="1" applyBorder="1" applyAlignment="1">
      <alignment horizontal="right" wrapText="1" indent="1"/>
    </xf>
    <xf numFmtId="2" fontId="23" fillId="34" borderId="13" xfId="0" applyNumberFormat="1" applyFont="1" applyFill="1" applyBorder="1" applyAlignment="1">
      <alignment horizontal="right" wrapText="1" indent="1"/>
    </xf>
    <xf numFmtId="2" fontId="18" fillId="39" borderId="13" xfId="0" applyNumberFormat="1" applyFont="1" applyFill="1" applyBorder="1"/>
    <xf numFmtId="4" fontId="23" fillId="0" borderId="15" xfId="0" applyNumberFormat="1" applyFont="1" applyFill="1" applyBorder="1" applyAlignment="1">
      <alignment horizontal="right" wrapText="1" indent="1"/>
    </xf>
    <xf numFmtId="4" fontId="23" fillId="0" borderId="16" xfId="0" applyNumberFormat="1" applyFont="1" applyFill="1" applyBorder="1" applyAlignment="1">
      <alignment horizontal="right" wrapText="1" indent="1"/>
    </xf>
    <xf numFmtId="0" fontId="23" fillId="0" borderId="15" xfId="0" applyFont="1" applyFill="1" applyBorder="1" applyAlignment="1">
      <alignment horizontal="right" wrapText="1" indent="1"/>
    </xf>
    <xf numFmtId="0" fontId="23" fillId="0" borderId="16" xfId="0" applyFont="1" applyFill="1" applyBorder="1" applyAlignment="1">
      <alignment horizontal="right" wrapText="1" indent="1"/>
    </xf>
    <xf numFmtId="0" fontId="23" fillId="0" borderId="16" xfId="0" applyFont="1" applyFill="1" applyBorder="1" applyAlignment="1">
      <alignment horizontal="left" wrapText="1" inden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indent="1"/>
    </xf>
    <xf numFmtId="0" fontId="19" fillId="0" borderId="0" xfId="0" applyFont="1" applyAlignment="1">
      <alignment horizontal="center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" xfId="4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kument_programa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M4" sqref="M4"/>
    </sheetView>
  </sheetViews>
  <sheetFormatPr defaultRowHeight="15"/>
  <cols>
    <col min="1" max="1" width="28.28515625" customWidth="1"/>
    <col min="2" max="2" width="19.7109375" customWidth="1"/>
    <col min="3" max="3" width="24" customWidth="1"/>
    <col min="4" max="4" width="20.140625" customWidth="1"/>
  </cols>
  <sheetData>
    <row r="1" spans="1:8" ht="33.75" customHeight="1">
      <c r="A1" s="121" t="s">
        <v>183</v>
      </c>
      <c r="B1" s="121"/>
      <c r="C1" s="121"/>
      <c r="D1" s="121"/>
      <c r="E1" s="121"/>
      <c r="F1" s="121"/>
      <c r="G1" s="121"/>
      <c r="H1" s="121"/>
    </row>
    <row r="3" spans="1:8">
      <c r="A3" s="119" t="s">
        <v>130</v>
      </c>
      <c r="B3" s="120"/>
      <c r="C3" s="120"/>
      <c r="D3" s="120"/>
      <c r="E3" s="120"/>
      <c r="F3" s="120"/>
      <c r="G3" s="120"/>
      <c r="H3" s="120"/>
    </row>
    <row r="4" spans="1:8">
      <c r="A4" s="119" t="s">
        <v>131</v>
      </c>
      <c r="B4" s="120"/>
      <c r="C4" s="120"/>
      <c r="D4" s="120"/>
      <c r="E4" s="120"/>
      <c r="F4" s="120"/>
      <c r="G4" s="120"/>
      <c r="H4" s="120"/>
    </row>
    <row r="6" spans="1:8" ht="26.25" customHeight="1">
      <c r="A6" s="6" t="s">
        <v>2</v>
      </c>
      <c r="B6" s="6" t="s">
        <v>145</v>
      </c>
      <c r="C6" s="6" t="s">
        <v>146</v>
      </c>
      <c r="D6" s="6" t="s">
        <v>134</v>
      </c>
    </row>
    <row r="7" spans="1:8" ht="21.75" customHeight="1">
      <c r="A7" s="82" t="s">
        <v>152</v>
      </c>
      <c r="B7" s="109"/>
      <c r="C7" s="109"/>
      <c r="D7" s="109"/>
    </row>
    <row r="8" spans="1:8">
      <c r="A8" s="82" t="s">
        <v>135</v>
      </c>
      <c r="B8" s="110">
        <v>11222960</v>
      </c>
      <c r="C8" s="110">
        <v>11211550.91</v>
      </c>
      <c r="D8" s="111">
        <v>5333317.24</v>
      </c>
    </row>
    <row r="9" spans="1:8" ht="26.25">
      <c r="A9" s="82" t="s">
        <v>136</v>
      </c>
      <c r="B9" s="110">
        <v>1300</v>
      </c>
      <c r="C9" s="110">
        <v>1100</v>
      </c>
      <c r="D9" s="111">
        <v>315.01</v>
      </c>
    </row>
    <row r="10" spans="1:8">
      <c r="A10" s="82" t="s">
        <v>137</v>
      </c>
      <c r="B10" s="110">
        <v>9929960</v>
      </c>
      <c r="C10" s="110">
        <v>9423328.4700000007</v>
      </c>
      <c r="D10" s="111">
        <v>4548253.87</v>
      </c>
    </row>
    <row r="11" spans="1:8" ht="26.25">
      <c r="A11" s="82" t="s">
        <v>138</v>
      </c>
      <c r="B11" s="110">
        <v>1423050</v>
      </c>
      <c r="C11" s="110">
        <v>2183093.46</v>
      </c>
      <c r="D11" s="111">
        <v>740977.54</v>
      </c>
    </row>
    <row r="12" spans="1:8">
      <c r="A12" s="82" t="s">
        <v>139</v>
      </c>
      <c r="B12" s="110">
        <v>-128750</v>
      </c>
      <c r="C12" s="110">
        <v>-393771.02</v>
      </c>
      <c r="D12" s="111">
        <f>SUM(D8+D9-D10-D11)</f>
        <v>44400.839999999851</v>
      </c>
    </row>
    <row r="13" spans="1:8">
      <c r="A13" s="82" t="s">
        <v>153</v>
      </c>
      <c r="B13" s="109"/>
      <c r="C13" s="109"/>
      <c r="D13" s="111"/>
    </row>
    <row r="14" spans="1:8">
      <c r="A14" s="82" t="s">
        <v>140</v>
      </c>
      <c r="B14" s="110">
        <v>11224260</v>
      </c>
      <c r="C14" s="110">
        <v>11212650.91</v>
      </c>
      <c r="D14" s="111">
        <f>SUM(D8+D9)</f>
        <v>5333632.25</v>
      </c>
    </row>
    <row r="15" spans="1:8">
      <c r="A15" s="82" t="s">
        <v>141</v>
      </c>
      <c r="B15" s="110">
        <v>11353010</v>
      </c>
      <c r="C15" s="110">
        <v>11606421.93</v>
      </c>
      <c r="D15" s="111">
        <f>SUM(D11+D10)</f>
        <v>5289231.41</v>
      </c>
    </row>
    <row r="16" spans="1:8">
      <c r="A16" s="82" t="s">
        <v>142</v>
      </c>
      <c r="B16" s="110">
        <v>-128750</v>
      </c>
      <c r="C16" s="110">
        <v>-393771.02</v>
      </c>
      <c r="D16" s="112">
        <f>SUM(D14-D15)</f>
        <v>44400.839999999851</v>
      </c>
    </row>
    <row r="17" spans="1:4" ht="33" customHeight="1">
      <c r="A17" s="82" t="s">
        <v>154</v>
      </c>
      <c r="B17" s="109"/>
      <c r="C17" s="109"/>
      <c r="D17" s="112"/>
    </row>
    <row r="18" spans="1:4" ht="26.25">
      <c r="A18" s="82" t="s">
        <v>143</v>
      </c>
      <c r="B18" s="110">
        <v>128750</v>
      </c>
      <c r="C18" s="110">
        <v>393771.02</v>
      </c>
      <c r="D18" s="112">
        <v>393771.02</v>
      </c>
    </row>
    <row r="19" spans="1:4" ht="26.25">
      <c r="A19" s="82" t="s">
        <v>144</v>
      </c>
      <c r="B19" s="109"/>
      <c r="C19" s="109"/>
      <c r="D19" s="112"/>
    </row>
    <row r="20" spans="1:4">
      <c r="A20" s="82" t="s">
        <v>147</v>
      </c>
      <c r="B20" s="107"/>
      <c r="C20" s="107"/>
      <c r="D20" s="108"/>
    </row>
    <row r="21" spans="1:4" ht="26.25">
      <c r="A21" s="32" t="s">
        <v>148</v>
      </c>
      <c r="B21" s="107">
        <v>0</v>
      </c>
      <c r="C21" s="107">
        <v>0</v>
      </c>
      <c r="D21" s="108">
        <v>0</v>
      </c>
    </row>
    <row r="22" spans="1:4" ht="27.75" customHeight="1">
      <c r="A22" s="32" t="s">
        <v>149</v>
      </c>
      <c r="B22" s="107">
        <v>0</v>
      </c>
      <c r="C22" s="107">
        <v>0</v>
      </c>
      <c r="D22" s="108">
        <v>0</v>
      </c>
    </row>
    <row r="23" spans="1:4">
      <c r="A23" s="32" t="s">
        <v>150</v>
      </c>
      <c r="B23" s="107"/>
      <c r="C23" s="107"/>
      <c r="D23" s="108"/>
    </row>
    <row r="24" spans="1:4" ht="44.25" customHeight="1">
      <c r="A24" s="32" t="s">
        <v>151</v>
      </c>
      <c r="B24" s="107"/>
      <c r="C24" s="107"/>
      <c r="D24" s="108">
        <f>SUM(D16+D18)</f>
        <v>438171.85999999987</v>
      </c>
    </row>
  </sheetData>
  <mergeCells count="3">
    <mergeCell ref="A3:H3"/>
    <mergeCell ref="A4:H4"/>
    <mergeCell ref="A1:H1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2"/>
  <sheetViews>
    <sheetView showGridLines="0" tabSelected="1" workbookViewId="0">
      <selection activeCell="B11" sqref="B11"/>
    </sheetView>
  </sheetViews>
  <sheetFormatPr defaultRowHeight="11.25"/>
  <cols>
    <col min="1" max="1" width="54.5703125" style="1" customWidth="1"/>
    <col min="2" max="2" width="18" style="1" customWidth="1"/>
    <col min="3" max="3" width="14.85546875" style="1" customWidth="1"/>
    <col min="4" max="4" width="15.5703125" style="1" customWidth="1"/>
    <col min="5" max="5" width="13.5703125" style="1" customWidth="1"/>
    <col min="6" max="6" width="12" style="1" customWidth="1"/>
    <col min="7" max="7" width="11.140625" style="1" customWidth="1"/>
    <col min="8" max="16384" width="9.140625" style="1"/>
  </cols>
  <sheetData>
    <row r="2" spans="1:7">
      <c r="A2" s="123" t="s">
        <v>131</v>
      </c>
      <c r="B2" s="123"/>
      <c r="C2" s="123"/>
      <c r="D2" s="123"/>
      <c r="E2" s="123"/>
    </row>
    <row r="3" spans="1:7">
      <c r="A3" s="122" t="s">
        <v>0</v>
      </c>
      <c r="B3" s="122"/>
      <c r="C3" s="122"/>
      <c r="D3" s="122"/>
      <c r="E3" s="122"/>
      <c r="F3" s="122"/>
      <c r="G3" s="122"/>
    </row>
    <row r="4" spans="1:7">
      <c r="A4" s="2"/>
      <c r="B4" s="2"/>
      <c r="C4" s="2"/>
      <c r="D4" s="2"/>
      <c r="E4" s="2"/>
      <c r="F4" s="2"/>
      <c r="G4" s="2"/>
    </row>
    <row r="5" spans="1:7">
      <c r="A5" s="122" t="s">
        <v>1</v>
      </c>
      <c r="B5" s="122"/>
      <c r="C5" s="122"/>
      <c r="D5" s="122"/>
      <c r="E5" s="122"/>
      <c r="F5" s="122"/>
      <c r="G5" s="122"/>
    </row>
    <row r="6" spans="1:7" ht="12" thickBot="1"/>
    <row r="7" spans="1:7" ht="39" thickBot="1">
      <c r="A7" s="3" t="s">
        <v>2</v>
      </c>
      <c r="B7" s="4" t="s">
        <v>3</v>
      </c>
      <c r="C7" s="4" t="s">
        <v>4</v>
      </c>
      <c r="D7" s="4" t="s">
        <v>5</v>
      </c>
      <c r="E7" s="5" t="s">
        <v>6</v>
      </c>
      <c r="F7" s="6" t="s">
        <v>7</v>
      </c>
      <c r="G7" s="7" t="s">
        <v>8</v>
      </c>
    </row>
    <row r="8" spans="1:7" s="8" customFormat="1" ht="12.75">
      <c r="A8" s="49" t="s">
        <v>9</v>
      </c>
      <c r="B8" s="50">
        <v>10965082.52</v>
      </c>
      <c r="C8" s="50">
        <v>11353010</v>
      </c>
      <c r="D8" s="50">
        <v>11606421.93</v>
      </c>
      <c r="E8" s="51">
        <v>5333632.25</v>
      </c>
      <c r="F8" s="52">
        <f t="shared" ref="F8:F13" si="0">SUM(E8/B8*100)</f>
        <v>48.641970913320584</v>
      </c>
      <c r="G8" s="53">
        <f>SUM(E8/D8*100)</f>
        <v>45.954147472562198</v>
      </c>
    </row>
    <row r="9" spans="1:7" s="43" customFormat="1" ht="12.75">
      <c r="A9" s="44" t="s">
        <v>10</v>
      </c>
      <c r="B9" s="45">
        <v>10965082.52</v>
      </c>
      <c r="C9" s="45">
        <v>11353010</v>
      </c>
      <c r="D9" s="45">
        <v>11606421.93</v>
      </c>
      <c r="E9" s="46">
        <v>5333632.25</v>
      </c>
      <c r="F9" s="47">
        <f t="shared" si="0"/>
        <v>48.641970913320584</v>
      </c>
      <c r="G9" s="48">
        <v>45.95</v>
      </c>
    </row>
    <row r="10" spans="1:7" s="43" customFormat="1" ht="12.75">
      <c r="A10" s="44" t="s">
        <v>11</v>
      </c>
      <c r="B10" s="45">
        <v>10965082.52</v>
      </c>
      <c r="C10" s="45">
        <v>11353010</v>
      </c>
      <c r="D10" s="45">
        <v>11606421.93</v>
      </c>
      <c r="E10" s="46">
        <v>5333632.25</v>
      </c>
      <c r="F10" s="47">
        <f t="shared" si="0"/>
        <v>48.641970913320584</v>
      </c>
      <c r="G10" s="48">
        <v>45.95</v>
      </c>
    </row>
    <row r="11" spans="1:7" s="8" customFormat="1" ht="12.75">
      <c r="A11" s="54" t="s">
        <v>12</v>
      </c>
      <c r="B11" s="55">
        <f>SUM(B12+B15+B18+B20+B22+B25+B27+B30)</f>
        <v>10965082.52</v>
      </c>
      <c r="C11" s="55">
        <f>SUM(C12+C15+C18+C20+C22+C25+C27+C30+C32)</f>
        <v>11353010</v>
      </c>
      <c r="D11" s="55">
        <f>SUM(D12+D15+D18+D20+D22+D25+D27+D30+D32)</f>
        <v>11606421.93</v>
      </c>
      <c r="E11" s="56">
        <v>5333632.25</v>
      </c>
      <c r="F11" s="52">
        <f t="shared" si="0"/>
        <v>48.641970913320584</v>
      </c>
      <c r="G11" s="53">
        <v>45.95</v>
      </c>
    </row>
    <row r="12" spans="1:7" s="8" customFormat="1" ht="25.5">
      <c r="A12" s="9" t="s">
        <v>13</v>
      </c>
      <c r="B12" s="69">
        <f>SUM(B13:B14)</f>
        <v>8504419.2599999998</v>
      </c>
      <c r="C12" s="69">
        <v>8925000</v>
      </c>
      <c r="D12" s="69">
        <v>8258000</v>
      </c>
      <c r="E12" s="70">
        <v>4025413.25</v>
      </c>
      <c r="F12" s="71">
        <f t="shared" si="0"/>
        <v>47.33319380117203</v>
      </c>
      <c r="G12" s="72">
        <f>SUM(E12/D12*100)</f>
        <v>48.745619399370312</v>
      </c>
    </row>
    <row r="13" spans="1:7" s="8" customFormat="1" ht="25.5">
      <c r="A13" s="10" t="s">
        <v>14</v>
      </c>
      <c r="B13" s="69">
        <v>7973081.4500000002</v>
      </c>
      <c r="C13" s="69">
        <v>8925000</v>
      </c>
      <c r="D13" s="69">
        <v>8258000</v>
      </c>
      <c r="E13" s="70">
        <v>4025413.25</v>
      </c>
      <c r="F13" s="71">
        <f t="shared" si="0"/>
        <v>50.487547070022721</v>
      </c>
      <c r="G13" s="72">
        <v>48.75</v>
      </c>
    </row>
    <row r="14" spans="1:7" s="8" customFormat="1" ht="25.5">
      <c r="A14" s="10" t="s">
        <v>15</v>
      </c>
      <c r="B14" s="69">
        <v>531337.81000000006</v>
      </c>
      <c r="C14" s="73">
        <v>0</v>
      </c>
      <c r="D14" s="73">
        <v>0</v>
      </c>
      <c r="E14" s="74">
        <v>0</v>
      </c>
      <c r="F14" s="71">
        <v>0</v>
      </c>
      <c r="G14" s="72">
        <v>0</v>
      </c>
    </row>
    <row r="15" spans="1:7" s="8" customFormat="1" ht="12.75">
      <c r="A15" s="9" t="s">
        <v>16</v>
      </c>
      <c r="B15" s="69">
        <v>283915.69</v>
      </c>
      <c r="C15" s="69">
        <v>500000</v>
      </c>
      <c r="D15" s="69">
        <v>1122190.9099999999</v>
      </c>
      <c r="E15" s="70">
        <v>120694.19</v>
      </c>
      <c r="F15" s="71">
        <f>SUM(E15/B15*100)</f>
        <v>42.510574177848362</v>
      </c>
      <c r="G15" s="72">
        <f>SUM(E15/D15*100)</f>
        <v>10.755227913938459</v>
      </c>
    </row>
    <row r="16" spans="1:7" s="8" customFormat="1" ht="25.5">
      <c r="A16" s="10" t="s">
        <v>17</v>
      </c>
      <c r="B16" s="73">
        <v>0</v>
      </c>
      <c r="C16" s="69">
        <v>500000</v>
      </c>
      <c r="D16" s="69">
        <v>1122190.9099999999</v>
      </c>
      <c r="E16" s="70">
        <v>120694.19</v>
      </c>
      <c r="F16" s="71">
        <v>0</v>
      </c>
      <c r="G16" s="71">
        <f>SUM(E16/D16*100)</f>
        <v>10.755227913938459</v>
      </c>
    </row>
    <row r="17" spans="1:7" s="8" customFormat="1" ht="12.75">
      <c r="A17" s="10" t="s">
        <v>18</v>
      </c>
      <c r="B17" s="69">
        <v>283915.69</v>
      </c>
      <c r="C17" s="73">
        <v>0</v>
      </c>
      <c r="D17" s="73">
        <v>0</v>
      </c>
      <c r="E17" s="74">
        <v>0</v>
      </c>
      <c r="F17" s="71">
        <v>0</v>
      </c>
      <c r="G17" s="71">
        <v>0</v>
      </c>
    </row>
    <row r="18" spans="1:7" s="8" customFormat="1" ht="12.75">
      <c r="A18" s="9" t="s">
        <v>19</v>
      </c>
      <c r="B18" s="73">
        <v>13.51</v>
      </c>
      <c r="C18" s="75">
        <v>300</v>
      </c>
      <c r="D18" s="75">
        <v>100</v>
      </c>
      <c r="E18" s="74">
        <v>2.88</v>
      </c>
      <c r="F18" s="71">
        <f t="shared" ref="F18:F31" si="1">SUM(E18/B18*100)</f>
        <v>21.317542561065878</v>
      </c>
      <c r="G18" s="72">
        <f>SUM(E18/D18*100)</f>
        <v>2.88</v>
      </c>
    </row>
    <row r="19" spans="1:7" s="8" customFormat="1" ht="12.75">
      <c r="A19" s="10" t="s">
        <v>20</v>
      </c>
      <c r="B19" s="73">
        <v>13.51</v>
      </c>
      <c r="C19" s="75">
        <v>300</v>
      </c>
      <c r="D19" s="75">
        <v>100</v>
      </c>
      <c r="E19" s="74">
        <v>2.88</v>
      </c>
      <c r="F19" s="71">
        <f t="shared" si="1"/>
        <v>21.317542561065878</v>
      </c>
      <c r="G19" s="72">
        <f>SUM(E19/D19*100)</f>
        <v>2.88</v>
      </c>
    </row>
    <row r="20" spans="1:7" s="8" customFormat="1" ht="12.75">
      <c r="A20" s="9" t="s">
        <v>21</v>
      </c>
      <c r="B20" s="69">
        <v>15870</v>
      </c>
      <c r="C20" s="69">
        <v>55000</v>
      </c>
      <c r="D20" s="69">
        <v>55000</v>
      </c>
      <c r="E20" s="70">
        <v>1800</v>
      </c>
      <c r="F20" s="71">
        <f t="shared" si="1"/>
        <v>11.342155009451796</v>
      </c>
      <c r="G20" s="72">
        <f>SUM(E20/D20*100)</f>
        <v>3.2727272727272729</v>
      </c>
    </row>
    <row r="21" spans="1:7" s="8" customFormat="1" ht="12.75">
      <c r="A21" s="10" t="s">
        <v>22</v>
      </c>
      <c r="B21" s="69">
        <v>15870</v>
      </c>
      <c r="C21" s="69">
        <v>55000</v>
      </c>
      <c r="D21" s="69">
        <v>55000</v>
      </c>
      <c r="E21" s="70">
        <v>1800</v>
      </c>
      <c r="F21" s="71">
        <f t="shared" si="1"/>
        <v>11.342155009451796</v>
      </c>
      <c r="G21" s="72">
        <v>3.27</v>
      </c>
    </row>
    <row r="22" spans="1:7" s="8" customFormat="1" ht="12.75">
      <c r="A22" s="9" t="s">
        <v>23</v>
      </c>
      <c r="B22" s="69">
        <f>SUM(B23:B24)</f>
        <v>75335</v>
      </c>
      <c r="C22" s="69">
        <f>SUM(C23:C24)</f>
        <v>60500</v>
      </c>
      <c r="D22" s="69">
        <v>73800</v>
      </c>
      <c r="E22" s="70">
        <v>25811</v>
      </c>
      <c r="F22" s="71">
        <f t="shared" si="1"/>
        <v>34.261631379836729</v>
      </c>
      <c r="G22" s="72">
        <f>SUM(E22/D22*100)</f>
        <v>34.97425474254743</v>
      </c>
    </row>
    <row r="23" spans="1:7" s="8" customFormat="1" ht="12.75">
      <c r="A23" s="10" t="s">
        <v>24</v>
      </c>
      <c r="B23" s="75">
        <v>3005</v>
      </c>
      <c r="C23" s="69">
        <v>3500</v>
      </c>
      <c r="D23" s="69">
        <v>3800</v>
      </c>
      <c r="E23" s="76">
        <v>846</v>
      </c>
      <c r="F23" s="71">
        <f t="shared" si="1"/>
        <v>28.153078202995008</v>
      </c>
      <c r="G23" s="72">
        <f>SUM(E23/D23*100)</f>
        <v>22.263157894736842</v>
      </c>
    </row>
    <row r="24" spans="1:7" s="8" customFormat="1" ht="12.75">
      <c r="A24" s="10" t="s">
        <v>25</v>
      </c>
      <c r="B24" s="69">
        <v>72330</v>
      </c>
      <c r="C24" s="75">
        <v>57000</v>
      </c>
      <c r="D24" s="75">
        <v>70000</v>
      </c>
      <c r="E24" s="70">
        <v>24965</v>
      </c>
      <c r="F24" s="71">
        <f t="shared" si="1"/>
        <v>34.515415456933503</v>
      </c>
      <c r="G24" s="72">
        <f>SUM(E24/D24*100)</f>
        <v>35.664285714285718</v>
      </c>
    </row>
    <row r="25" spans="1:7" s="8" customFormat="1" ht="25.5">
      <c r="A25" s="9" t="s">
        <v>26</v>
      </c>
      <c r="B25" s="73">
        <v>39151.160000000003</v>
      </c>
      <c r="C25" s="69">
        <v>67000</v>
      </c>
      <c r="D25" s="69">
        <v>67000</v>
      </c>
      <c r="E25" s="70">
        <v>13728.18</v>
      </c>
      <c r="F25" s="71">
        <f t="shared" si="1"/>
        <v>35.064554919956393</v>
      </c>
      <c r="G25" s="72">
        <f>SUM(E25/D25*100)</f>
        <v>20.489820895522389</v>
      </c>
    </row>
    <row r="26" spans="1:7" s="8" customFormat="1" ht="12.75">
      <c r="A26" s="10" t="s">
        <v>27</v>
      </c>
      <c r="B26" s="75">
        <v>39151.160000000003</v>
      </c>
      <c r="C26" s="69">
        <v>67000</v>
      </c>
      <c r="D26" s="69">
        <v>67000</v>
      </c>
      <c r="E26" s="70">
        <v>13728.18</v>
      </c>
      <c r="F26" s="71">
        <f t="shared" si="1"/>
        <v>35.064554919956393</v>
      </c>
      <c r="G26" s="72">
        <v>20.49</v>
      </c>
    </row>
    <row r="27" spans="1:7" s="8" customFormat="1" ht="25.5">
      <c r="A27" s="9" t="s">
        <v>28</v>
      </c>
      <c r="B27" s="69">
        <f>SUM(B28:B29)</f>
        <v>1743763.26</v>
      </c>
      <c r="C27" s="69">
        <f>SUM(C28:C29)</f>
        <v>1615160</v>
      </c>
      <c r="D27" s="69">
        <v>1635460</v>
      </c>
      <c r="E27" s="70">
        <v>1145867.74</v>
      </c>
      <c r="F27" s="71">
        <f t="shared" si="1"/>
        <v>65.712345608199129</v>
      </c>
      <c r="G27" s="72">
        <f>SUM(E27/D27*100)</f>
        <v>70.063941643329713</v>
      </c>
    </row>
    <row r="28" spans="1:7" s="8" customFormat="1" ht="25.5">
      <c r="A28" s="10" t="s">
        <v>29</v>
      </c>
      <c r="B28" s="69">
        <v>813263.26</v>
      </c>
      <c r="C28" s="75">
        <v>897160</v>
      </c>
      <c r="D28" s="75">
        <v>917460</v>
      </c>
      <c r="E28" s="70">
        <v>427867.74</v>
      </c>
      <c r="F28" s="71">
        <f t="shared" si="1"/>
        <v>52.611222102914127</v>
      </c>
      <c r="G28" s="72">
        <f>SUM(E28/D28*100)</f>
        <v>46.63611928585442</v>
      </c>
    </row>
    <row r="29" spans="1:7" s="8" customFormat="1" ht="25.5">
      <c r="A29" s="10" t="s">
        <v>30</v>
      </c>
      <c r="B29" s="69">
        <v>930500</v>
      </c>
      <c r="C29" s="75">
        <v>718000</v>
      </c>
      <c r="D29" s="75">
        <v>718000</v>
      </c>
      <c r="E29" s="70">
        <v>718000</v>
      </c>
      <c r="F29" s="71">
        <f t="shared" si="1"/>
        <v>77.162815690488983</v>
      </c>
      <c r="G29" s="72">
        <f>SUM(E29/D29*100)</f>
        <v>100</v>
      </c>
    </row>
    <row r="30" spans="1:7" s="8" customFormat="1" ht="12.75">
      <c r="A30" s="9" t="s">
        <v>31</v>
      </c>
      <c r="B30" s="69">
        <v>302614.64</v>
      </c>
      <c r="C30" s="69">
        <v>1300</v>
      </c>
      <c r="D30" s="69">
        <v>1100</v>
      </c>
      <c r="E30" s="74">
        <v>315.01</v>
      </c>
      <c r="F30" s="71">
        <f t="shared" si="1"/>
        <v>0.10409608735387024</v>
      </c>
      <c r="G30" s="72">
        <f>SUM(E30/D30*100)</f>
        <v>28.637272727272727</v>
      </c>
    </row>
    <row r="31" spans="1:7" s="8" customFormat="1" ht="12.75">
      <c r="A31" s="10" t="s">
        <v>32</v>
      </c>
      <c r="B31" s="69">
        <v>302614.64</v>
      </c>
      <c r="C31" s="69">
        <v>1300</v>
      </c>
      <c r="D31" s="69">
        <v>1100</v>
      </c>
      <c r="E31" s="74">
        <v>315.01</v>
      </c>
      <c r="F31" s="71">
        <f t="shared" si="1"/>
        <v>0.10409608735387024</v>
      </c>
      <c r="G31" s="72">
        <f>SUM(E31/D31*100)</f>
        <v>28.637272727272727</v>
      </c>
    </row>
    <row r="32" spans="1:7" s="8" customFormat="1" ht="12.75">
      <c r="A32" s="9" t="s">
        <v>33</v>
      </c>
      <c r="B32" s="77"/>
      <c r="C32" s="69">
        <v>128750</v>
      </c>
      <c r="D32" s="69">
        <v>393771.02</v>
      </c>
      <c r="E32" s="78"/>
      <c r="F32" s="71"/>
      <c r="G32" s="72"/>
    </row>
  </sheetData>
  <mergeCells count="3">
    <mergeCell ref="A3:G3"/>
    <mergeCell ref="A5:G5"/>
    <mergeCell ref="A2:E2"/>
  </mergeCells>
  <pageMargins left="0.35433070866141736" right="0.35433070866141736" top="0.59055118110236227" bottom="0.59055118110236227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65"/>
  <sheetViews>
    <sheetView showGridLines="0" topLeftCell="A34" workbookViewId="0">
      <selection activeCell="F50" sqref="F50"/>
    </sheetView>
  </sheetViews>
  <sheetFormatPr defaultRowHeight="15"/>
  <cols>
    <col min="1" max="1" width="60.140625" customWidth="1"/>
    <col min="2" max="2" width="15.28515625" customWidth="1"/>
    <col min="3" max="3" width="16.140625" customWidth="1"/>
    <col min="4" max="4" width="16" customWidth="1"/>
    <col min="5" max="5" width="15.140625" customWidth="1"/>
    <col min="6" max="6" width="12.28515625" customWidth="1"/>
    <col min="7" max="7" width="11.140625" customWidth="1"/>
  </cols>
  <sheetData>
    <row r="2" spans="1:7">
      <c r="A2" s="119" t="s">
        <v>91</v>
      </c>
      <c r="B2" s="120"/>
      <c r="C2" s="120"/>
      <c r="D2" s="120"/>
      <c r="E2" s="120"/>
      <c r="F2" s="20"/>
      <c r="G2" s="20"/>
    </row>
    <row r="3" spans="1:7" ht="15.75" thickBot="1"/>
    <row r="4" spans="1:7" ht="48" customHeight="1" thickBot="1">
      <c r="A4" s="3" t="s">
        <v>2</v>
      </c>
      <c r="B4" s="3" t="s">
        <v>92</v>
      </c>
      <c r="C4" s="3" t="s">
        <v>4</v>
      </c>
      <c r="D4" s="3" t="s">
        <v>93</v>
      </c>
      <c r="E4" s="3" t="s">
        <v>6</v>
      </c>
      <c r="F4" s="6" t="s">
        <v>7</v>
      </c>
      <c r="G4" s="7" t="s">
        <v>8</v>
      </c>
    </row>
    <row r="5" spans="1:7">
      <c r="A5" s="11" t="s">
        <v>9</v>
      </c>
      <c r="B5" s="12">
        <v>5237084.34</v>
      </c>
      <c r="C5" s="12">
        <v>11335010</v>
      </c>
      <c r="D5" s="12">
        <v>11606421.93</v>
      </c>
      <c r="E5" s="22">
        <v>5289231.41</v>
      </c>
      <c r="F5" s="24">
        <f>SUM(E5/B5*100)</f>
        <v>100.99572713774552</v>
      </c>
      <c r="G5" s="24">
        <f>SUM(E5/D5*100)</f>
        <v>45.57159339803529</v>
      </c>
    </row>
    <row r="6" spans="1:7">
      <c r="A6" s="13" t="s">
        <v>10</v>
      </c>
      <c r="B6" s="14">
        <v>5237084.34</v>
      </c>
      <c r="C6" s="14">
        <v>11335010</v>
      </c>
      <c r="D6" s="14">
        <v>11606421.93</v>
      </c>
      <c r="E6" s="23">
        <v>5289231.41</v>
      </c>
      <c r="F6" s="23">
        <f t="shared" ref="F6:F57" si="0">SUM(E6/B6*100)</f>
        <v>100.99572713774552</v>
      </c>
      <c r="G6" s="23">
        <f t="shared" ref="G6:G63" si="1">SUM(E6/D6*100)</f>
        <v>45.57159339803529</v>
      </c>
    </row>
    <row r="7" spans="1:7">
      <c r="A7" s="13" t="s">
        <v>11</v>
      </c>
      <c r="B7" s="14">
        <v>5237084.34</v>
      </c>
      <c r="C7" s="14">
        <v>11335010</v>
      </c>
      <c r="D7" s="14">
        <v>11606421.93</v>
      </c>
      <c r="E7" s="23">
        <v>5289231.41</v>
      </c>
      <c r="F7" s="23">
        <f t="shared" si="0"/>
        <v>100.99572713774552</v>
      </c>
      <c r="G7" s="23">
        <f t="shared" si="1"/>
        <v>45.57159339803529</v>
      </c>
    </row>
    <row r="8" spans="1:7">
      <c r="A8" s="15" t="s">
        <v>12</v>
      </c>
      <c r="B8" s="16">
        <v>5237084.34</v>
      </c>
      <c r="C8" s="114">
        <f>SUM(C9+C11+C13+C16+C21+C28+C38+C45+C47+C51+C54+C56+C61+C63)</f>
        <v>11335010</v>
      </c>
      <c r="D8" s="114">
        <f>SUM(D9+D11+D13+D16+D21+D28+D38+D45+D47+D51+D54+D56+D61+D63)</f>
        <v>11606421.929999998</v>
      </c>
      <c r="E8" s="115">
        <f>SUM(E9+E11+E13+E16+E21+E28+E38+E45+E47+E51+E54+E56+E61+E63+E64)</f>
        <v>5289231.4099999992</v>
      </c>
      <c r="F8" s="24">
        <f t="shared" si="0"/>
        <v>100.99572713774549</v>
      </c>
      <c r="G8" s="24">
        <f t="shared" si="1"/>
        <v>45.57159339803529</v>
      </c>
    </row>
    <row r="9" spans="1:7">
      <c r="A9" s="17" t="s">
        <v>34</v>
      </c>
      <c r="B9" s="16">
        <v>3269130.38</v>
      </c>
      <c r="C9" s="114">
        <v>6816700</v>
      </c>
      <c r="D9" s="114">
        <v>6604300</v>
      </c>
      <c r="E9" s="115">
        <v>3326479.07</v>
      </c>
      <c r="F9" s="24">
        <f t="shared" si="0"/>
        <v>101.75424909177222</v>
      </c>
      <c r="G9" s="24">
        <f t="shared" si="1"/>
        <v>50.368382266099353</v>
      </c>
    </row>
    <row r="10" spans="1:7">
      <c r="A10" s="18" t="s">
        <v>35</v>
      </c>
      <c r="B10" s="16">
        <v>3269130.38</v>
      </c>
      <c r="C10" s="114">
        <v>6816700</v>
      </c>
      <c r="D10" s="114">
        <v>6604300</v>
      </c>
      <c r="E10" s="115">
        <v>3326479.07</v>
      </c>
      <c r="F10" s="24">
        <f t="shared" si="0"/>
        <v>101.75424909177222</v>
      </c>
      <c r="G10" s="24">
        <f t="shared" si="1"/>
        <v>50.368382266099353</v>
      </c>
    </row>
    <row r="11" spans="1:7">
      <c r="A11" s="17" t="s">
        <v>36</v>
      </c>
      <c r="B11" s="16">
        <v>108653.57</v>
      </c>
      <c r="C11" s="114">
        <v>300000</v>
      </c>
      <c r="D11" s="114">
        <v>277000</v>
      </c>
      <c r="E11" s="115">
        <v>94739.92</v>
      </c>
      <c r="F11" s="24">
        <f t="shared" si="0"/>
        <v>87.194484267751164</v>
      </c>
      <c r="G11" s="24">
        <f t="shared" si="1"/>
        <v>34.202137184115522</v>
      </c>
    </row>
    <row r="12" spans="1:7">
      <c r="A12" s="18" t="s">
        <v>37</v>
      </c>
      <c r="B12" s="16">
        <v>108653.57</v>
      </c>
      <c r="C12" s="114">
        <v>300000</v>
      </c>
      <c r="D12" s="114">
        <v>277000</v>
      </c>
      <c r="E12" s="115">
        <v>94739.92</v>
      </c>
      <c r="F12" s="24">
        <f t="shared" si="0"/>
        <v>87.194484267751164</v>
      </c>
      <c r="G12" s="24">
        <f t="shared" si="1"/>
        <v>34.202137184115522</v>
      </c>
    </row>
    <row r="13" spans="1:7">
      <c r="A13" s="17" t="s">
        <v>38</v>
      </c>
      <c r="B13" s="16">
        <v>536428.31000000006</v>
      </c>
      <c r="C13" s="114">
        <v>1503300</v>
      </c>
      <c r="D13" s="114">
        <v>1150700</v>
      </c>
      <c r="E13" s="115">
        <v>549085.31000000006</v>
      </c>
      <c r="F13" s="24">
        <f t="shared" si="0"/>
        <v>102.35949515788978</v>
      </c>
      <c r="G13" s="24">
        <f t="shared" si="1"/>
        <v>47.717503258885898</v>
      </c>
    </row>
    <row r="14" spans="1:7">
      <c r="A14" s="18" t="s">
        <v>39</v>
      </c>
      <c r="B14" s="16">
        <v>536428.31000000006</v>
      </c>
      <c r="C14" s="114">
        <v>1453300</v>
      </c>
      <c r="D14" s="114">
        <v>1100700</v>
      </c>
      <c r="E14" s="115">
        <v>548560.14</v>
      </c>
      <c r="F14" s="24">
        <f t="shared" si="0"/>
        <v>102.26159391177545</v>
      </c>
      <c r="G14" s="24">
        <f t="shared" si="1"/>
        <v>49.837388934314532</v>
      </c>
    </row>
    <row r="15" spans="1:7">
      <c r="A15" s="18" t="s">
        <v>40</v>
      </c>
      <c r="B15" s="19">
        <v>0</v>
      </c>
      <c r="C15" s="116">
        <v>50000</v>
      </c>
      <c r="D15" s="116">
        <v>50000</v>
      </c>
      <c r="E15" s="117">
        <v>525.16999999999996</v>
      </c>
      <c r="F15" s="24"/>
      <c r="G15" s="24">
        <f t="shared" si="1"/>
        <v>1.0503400000000001</v>
      </c>
    </row>
    <row r="16" spans="1:7">
      <c r="A16" s="17" t="s">
        <v>41</v>
      </c>
      <c r="B16" s="16">
        <v>155991.85999999999</v>
      </c>
      <c r="C16" s="114">
        <f>SUM(C17:C20)</f>
        <v>434000</v>
      </c>
      <c r="D16" s="114">
        <f>SUM(D17:D20)</f>
        <v>490193.45</v>
      </c>
      <c r="E16" s="115">
        <v>212426.8</v>
      </c>
      <c r="F16" s="24">
        <f t="shared" si="0"/>
        <v>136.17813134608434</v>
      </c>
      <c r="G16" s="24">
        <f t="shared" si="1"/>
        <v>43.335299563876255</v>
      </c>
    </row>
    <row r="17" spans="1:7">
      <c r="A17" s="18" t="s">
        <v>42</v>
      </c>
      <c r="B17" s="16">
        <v>7027.8</v>
      </c>
      <c r="C17" s="116">
        <v>37000</v>
      </c>
      <c r="D17" s="116">
        <v>148193.45000000001</v>
      </c>
      <c r="E17" s="115">
        <v>42390.2</v>
      </c>
      <c r="F17" s="24">
        <f t="shared" si="0"/>
        <v>603.17880417769425</v>
      </c>
      <c r="G17" s="24">
        <f t="shared" si="1"/>
        <v>28.604638059239456</v>
      </c>
    </row>
    <row r="18" spans="1:7">
      <c r="A18" s="18" t="s">
        <v>43</v>
      </c>
      <c r="B18" s="16">
        <v>140500.06</v>
      </c>
      <c r="C18" s="116">
        <v>385000</v>
      </c>
      <c r="D18" s="116">
        <v>310000</v>
      </c>
      <c r="E18" s="115">
        <v>165946.6</v>
      </c>
      <c r="F18" s="24">
        <f t="shared" si="0"/>
        <v>118.11140863569737</v>
      </c>
      <c r="G18" s="24">
        <f t="shared" si="1"/>
        <v>53.531161290322579</v>
      </c>
    </row>
    <row r="19" spans="1:7">
      <c r="A19" s="18" t="s">
        <v>44</v>
      </c>
      <c r="B19" s="16">
        <v>7500</v>
      </c>
      <c r="C19" s="116">
        <v>5000</v>
      </c>
      <c r="D19" s="116">
        <v>25000</v>
      </c>
      <c r="E19" s="115">
        <v>3100</v>
      </c>
      <c r="F19" s="24">
        <f t="shared" si="0"/>
        <v>41.333333333333336</v>
      </c>
      <c r="G19" s="24">
        <f t="shared" si="1"/>
        <v>12.4</v>
      </c>
    </row>
    <row r="20" spans="1:7">
      <c r="A20" s="18" t="s">
        <v>45</v>
      </c>
      <c r="B20" s="19">
        <v>964</v>
      </c>
      <c r="C20" s="116">
        <v>7000</v>
      </c>
      <c r="D20" s="116">
        <v>7000</v>
      </c>
      <c r="E20" s="117">
        <v>990</v>
      </c>
      <c r="F20" s="24">
        <f t="shared" si="0"/>
        <v>102.69709543568464</v>
      </c>
      <c r="G20" s="24">
        <f t="shared" si="1"/>
        <v>14.142857142857142</v>
      </c>
    </row>
    <row r="21" spans="1:7">
      <c r="A21" s="17" t="s">
        <v>46</v>
      </c>
      <c r="B21" s="16">
        <v>114232.19</v>
      </c>
      <c r="C21" s="114">
        <f>SUM(C22:C27)</f>
        <v>306000</v>
      </c>
      <c r="D21" s="114">
        <f>SUM(D22:D27)</f>
        <v>314057.77</v>
      </c>
      <c r="E21" s="115">
        <v>183581.56</v>
      </c>
      <c r="F21" s="24">
        <f t="shared" si="0"/>
        <v>160.70913111269249</v>
      </c>
      <c r="G21" s="24">
        <f t="shared" si="1"/>
        <v>58.454710418404865</v>
      </c>
    </row>
    <row r="22" spans="1:7">
      <c r="A22" s="18" t="s">
        <v>47</v>
      </c>
      <c r="B22" s="16">
        <v>31100.31</v>
      </c>
      <c r="C22" s="116">
        <v>116000</v>
      </c>
      <c r="D22" s="116">
        <v>110057.77</v>
      </c>
      <c r="E22" s="115">
        <v>66873.23</v>
      </c>
      <c r="F22" s="24">
        <f t="shared" si="0"/>
        <v>215.02431969327637</v>
      </c>
      <c r="G22" s="24">
        <f t="shared" si="1"/>
        <v>60.761934391365543</v>
      </c>
    </row>
    <row r="23" spans="1:7">
      <c r="A23" s="18" t="s">
        <v>48</v>
      </c>
      <c r="B23" s="16">
        <v>11459.26</v>
      </c>
      <c r="C23" s="116">
        <v>28000</v>
      </c>
      <c r="D23" s="116">
        <v>16000</v>
      </c>
      <c r="E23" s="115">
        <v>6302.99</v>
      </c>
      <c r="F23" s="24">
        <f t="shared" si="0"/>
        <v>55.003464447093442</v>
      </c>
      <c r="G23" s="24">
        <f t="shared" si="1"/>
        <v>39.393687499999999</v>
      </c>
    </row>
    <row r="24" spans="1:7">
      <c r="A24" s="18" t="s">
        <v>49</v>
      </c>
      <c r="B24" s="16">
        <v>66201.03</v>
      </c>
      <c r="C24" s="116">
        <v>154000</v>
      </c>
      <c r="D24" s="116">
        <v>180000</v>
      </c>
      <c r="E24" s="115">
        <v>105434.2</v>
      </c>
      <c r="F24" s="24">
        <f t="shared" si="0"/>
        <v>159.26368517226999</v>
      </c>
      <c r="G24" s="24">
        <f t="shared" si="1"/>
        <v>58.574555555555548</v>
      </c>
    </row>
    <row r="25" spans="1:7">
      <c r="A25" s="18" t="s">
        <v>50</v>
      </c>
      <c r="B25" s="16">
        <v>1342.56</v>
      </c>
      <c r="C25" s="116">
        <v>2000</v>
      </c>
      <c r="D25" s="116">
        <v>2000</v>
      </c>
      <c r="E25" s="115">
        <v>1711.94</v>
      </c>
      <c r="F25" s="24">
        <f t="shared" si="0"/>
        <v>127.51310928375641</v>
      </c>
      <c r="G25" s="24">
        <f t="shared" si="1"/>
        <v>85.596999999999994</v>
      </c>
    </row>
    <row r="26" spans="1:7">
      <c r="A26" s="18" t="s">
        <v>51</v>
      </c>
      <c r="B26" s="19">
        <v>119.8</v>
      </c>
      <c r="C26" s="116">
        <v>3000</v>
      </c>
      <c r="D26" s="116">
        <v>3000</v>
      </c>
      <c r="E26" s="115">
        <v>2348.84</v>
      </c>
      <c r="F26" s="24">
        <f t="shared" si="0"/>
        <v>1960.6343906510854</v>
      </c>
      <c r="G26" s="24">
        <f t="shared" si="1"/>
        <v>78.294666666666672</v>
      </c>
    </row>
    <row r="27" spans="1:7">
      <c r="A27" s="18" t="s">
        <v>52</v>
      </c>
      <c r="B27" s="16">
        <v>4009.23</v>
      </c>
      <c r="C27" s="116">
        <v>3000</v>
      </c>
      <c r="D27" s="116">
        <v>3000</v>
      </c>
      <c r="E27" s="117">
        <v>910.36</v>
      </c>
      <c r="F27" s="24">
        <f t="shared" si="0"/>
        <v>22.706604510092962</v>
      </c>
      <c r="G27" s="24">
        <f t="shared" si="1"/>
        <v>30.345333333333336</v>
      </c>
    </row>
    <row r="28" spans="1:7">
      <c r="A28" s="17" t="s">
        <v>53</v>
      </c>
      <c r="B28" s="16">
        <v>122284.7</v>
      </c>
      <c r="C28" s="114">
        <f>SUM(C29:C37)</f>
        <v>273660</v>
      </c>
      <c r="D28" s="114">
        <f>SUM(D29:D37)</f>
        <v>367777.25</v>
      </c>
      <c r="E28" s="115">
        <v>134164.37</v>
      </c>
      <c r="F28" s="24">
        <f t="shared" si="0"/>
        <v>109.71476398928075</v>
      </c>
      <c r="G28" s="24">
        <f t="shared" si="1"/>
        <v>36.479790416617661</v>
      </c>
    </row>
    <row r="29" spans="1:7">
      <c r="A29" s="18" t="s">
        <v>54</v>
      </c>
      <c r="B29" s="16">
        <v>34369.279999999999</v>
      </c>
      <c r="C29" s="116">
        <v>52000</v>
      </c>
      <c r="D29" s="116">
        <v>58465.07</v>
      </c>
      <c r="E29" s="115">
        <v>13877.28</v>
      </c>
      <c r="F29" s="24">
        <f t="shared" si="0"/>
        <v>40.376987821682619</v>
      </c>
      <c r="G29" s="24">
        <f t="shared" si="1"/>
        <v>23.736018788654491</v>
      </c>
    </row>
    <row r="30" spans="1:7">
      <c r="A30" s="18" t="s">
        <v>55</v>
      </c>
      <c r="B30" s="16">
        <v>5691.3</v>
      </c>
      <c r="C30" s="116">
        <v>52000</v>
      </c>
      <c r="D30" s="116">
        <v>54852.18</v>
      </c>
      <c r="E30" s="115">
        <v>14606</v>
      </c>
      <c r="F30" s="24">
        <f t="shared" si="0"/>
        <v>256.63732363431905</v>
      </c>
      <c r="G30" s="24">
        <f t="shared" si="1"/>
        <v>26.627929828860037</v>
      </c>
    </row>
    <row r="31" spans="1:7">
      <c r="A31" s="18" t="s">
        <v>56</v>
      </c>
      <c r="B31" s="16">
        <v>1825</v>
      </c>
      <c r="C31" s="116">
        <v>5500</v>
      </c>
      <c r="D31" s="116">
        <v>3980</v>
      </c>
      <c r="E31" s="115">
        <v>3933</v>
      </c>
      <c r="F31" s="24">
        <f t="shared" si="0"/>
        <v>215.50684931506848</v>
      </c>
      <c r="G31" s="24">
        <f t="shared" si="1"/>
        <v>98.819095477386938</v>
      </c>
    </row>
    <row r="32" spans="1:7">
      <c r="A32" s="18" t="s">
        <v>57</v>
      </c>
      <c r="B32" s="16">
        <v>21896.82</v>
      </c>
      <c r="C32" s="116">
        <v>50000</v>
      </c>
      <c r="D32" s="116">
        <v>53000</v>
      </c>
      <c r="E32" s="115">
        <v>24663.48</v>
      </c>
      <c r="F32" s="24">
        <f t="shared" si="0"/>
        <v>112.63498535403771</v>
      </c>
      <c r="G32" s="24">
        <f t="shared" si="1"/>
        <v>46.534867924528299</v>
      </c>
    </row>
    <row r="33" spans="1:7">
      <c r="A33" s="18" t="s">
        <v>58</v>
      </c>
      <c r="B33" s="16">
        <v>7383.65</v>
      </c>
      <c r="C33" s="116">
        <v>34680</v>
      </c>
      <c r="D33" s="116">
        <v>30000</v>
      </c>
      <c r="E33" s="115">
        <v>19213.63</v>
      </c>
      <c r="F33" s="24">
        <f t="shared" si="0"/>
        <v>260.21859107622925</v>
      </c>
      <c r="G33" s="24">
        <f t="shared" si="1"/>
        <v>64.045433333333335</v>
      </c>
    </row>
    <row r="34" spans="1:7">
      <c r="A34" s="18" t="s">
        <v>59</v>
      </c>
      <c r="B34" s="16">
        <v>1265</v>
      </c>
      <c r="C34" s="116">
        <v>52000</v>
      </c>
      <c r="D34" s="116">
        <v>90000</v>
      </c>
      <c r="E34" s="115">
        <v>5565.55</v>
      </c>
      <c r="F34" s="24">
        <f t="shared" si="0"/>
        <v>439.96442687747032</v>
      </c>
      <c r="G34" s="24">
        <f t="shared" si="1"/>
        <v>6.1839444444444442</v>
      </c>
    </row>
    <row r="35" spans="1:7">
      <c r="A35" s="18" t="s">
        <v>60</v>
      </c>
      <c r="B35" s="16">
        <v>36499.68</v>
      </c>
      <c r="C35" s="116">
        <v>12480</v>
      </c>
      <c r="D35" s="116">
        <v>60480</v>
      </c>
      <c r="E35" s="115">
        <v>41406.49</v>
      </c>
      <c r="F35" s="24">
        <f t="shared" si="0"/>
        <v>113.44343292872705</v>
      </c>
      <c r="G35" s="24">
        <f t="shared" si="1"/>
        <v>68.463111772486769</v>
      </c>
    </row>
    <row r="36" spans="1:7">
      <c r="A36" s="18" t="s">
        <v>61</v>
      </c>
      <c r="B36" s="16">
        <v>8426.5300000000007</v>
      </c>
      <c r="C36" s="116">
        <v>7000</v>
      </c>
      <c r="D36" s="116">
        <v>8000</v>
      </c>
      <c r="E36" s="115">
        <v>4342.8599999999997</v>
      </c>
      <c r="F36" s="24">
        <f t="shared" si="0"/>
        <v>51.537940290961991</v>
      </c>
      <c r="G36" s="24">
        <f t="shared" si="1"/>
        <v>54.28575</v>
      </c>
    </row>
    <row r="37" spans="1:7">
      <c r="A37" s="18" t="s">
        <v>62</v>
      </c>
      <c r="B37" s="16">
        <v>4927.4399999999996</v>
      </c>
      <c r="C37" s="116">
        <v>8000</v>
      </c>
      <c r="D37" s="116">
        <v>9000</v>
      </c>
      <c r="E37" s="115">
        <v>6556.08</v>
      </c>
      <c r="F37" s="24">
        <f t="shared" si="0"/>
        <v>133.05245725975354</v>
      </c>
      <c r="G37" s="24">
        <f t="shared" si="1"/>
        <v>72.845333333333329</v>
      </c>
    </row>
    <row r="38" spans="1:7">
      <c r="A38" s="17" t="s">
        <v>63</v>
      </c>
      <c r="B38" s="16">
        <v>11772.48</v>
      </c>
      <c r="C38" s="114">
        <f>SUM(C39:C44)</f>
        <v>198000</v>
      </c>
      <c r="D38" s="114">
        <v>129700</v>
      </c>
      <c r="E38" s="115">
        <v>30399.5</v>
      </c>
      <c r="F38" s="24">
        <f t="shared" si="0"/>
        <v>258.22511484411103</v>
      </c>
      <c r="G38" s="24">
        <f t="shared" si="1"/>
        <v>23.438319198149575</v>
      </c>
    </row>
    <row r="39" spans="1:7">
      <c r="A39" s="18" t="s">
        <v>64</v>
      </c>
      <c r="B39" s="16">
        <v>2974.71</v>
      </c>
      <c r="C39" s="116">
        <v>27500</v>
      </c>
      <c r="D39" s="116">
        <v>19700</v>
      </c>
      <c r="E39" s="115">
        <v>1421.9</v>
      </c>
      <c r="F39" s="24">
        <f t="shared" si="0"/>
        <v>47.799617441700207</v>
      </c>
      <c r="G39" s="24">
        <f t="shared" si="1"/>
        <v>7.2177664974619287</v>
      </c>
    </row>
    <row r="40" spans="1:7">
      <c r="A40" s="18" t="s">
        <v>65</v>
      </c>
      <c r="B40" s="16">
        <v>1357.92</v>
      </c>
      <c r="C40" s="116">
        <v>13000</v>
      </c>
      <c r="D40" s="116">
        <v>16000</v>
      </c>
      <c r="E40" s="115">
        <v>5813.23</v>
      </c>
      <c r="F40" s="24">
        <f t="shared" si="0"/>
        <v>428.09812065511954</v>
      </c>
      <c r="G40" s="24">
        <f t="shared" si="1"/>
        <v>36.332687499999999</v>
      </c>
    </row>
    <row r="41" spans="1:7">
      <c r="A41" s="18" t="s">
        <v>66</v>
      </c>
      <c r="B41" s="19">
        <v>350</v>
      </c>
      <c r="C41" s="116">
        <v>1500</v>
      </c>
      <c r="D41" s="116">
        <v>1500</v>
      </c>
      <c r="E41" s="117">
        <v>100</v>
      </c>
      <c r="F41" s="24">
        <f t="shared" si="0"/>
        <v>28.571428571428569</v>
      </c>
      <c r="G41" s="24">
        <f t="shared" si="1"/>
        <v>6.666666666666667</v>
      </c>
    </row>
    <row r="42" spans="1:7">
      <c r="A42" s="18" t="s">
        <v>67</v>
      </c>
      <c r="B42" s="16">
        <v>2053.7600000000002</v>
      </c>
      <c r="C42" s="116">
        <v>54000</v>
      </c>
      <c r="D42" s="116">
        <v>44000</v>
      </c>
      <c r="E42" s="115">
        <v>5035</v>
      </c>
      <c r="F42" s="24">
        <f t="shared" si="0"/>
        <v>245.16009660330317</v>
      </c>
      <c r="G42" s="24">
        <f t="shared" si="1"/>
        <v>11.443181818181818</v>
      </c>
    </row>
    <row r="43" spans="1:7">
      <c r="A43" s="18" t="s">
        <v>68</v>
      </c>
      <c r="B43" s="16">
        <v>4736.09</v>
      </c>
      <c r="C43" s="116">
        <v>101000</v>
      </c>
      <c r="D43" s="116">
        <v>46000</v>
      </c>
      <c r="E43" s="115">
        <v>14015.63</v>
      </c>
      <c r="F43" s="24">
        <f t="shared" si="0"/>
        <v>295.93250972848909</v>
      </c>
      <c r="G43" s="24">
        <f t="shared" si="1"/>
        <v>30.468760869565216</v>
      </c>
    </row>
    <row r="44" spans="1:7">
      <c r="A44" s="18" t="s">
        <v>69</v>
      </c>
      <c r="B44" s="19">
        <v>300</v>
      </c>
      <c r="C44" s="116">
        <v>1000</v>
      </c>
      <c r="D44" s="116">
        <v>2500</v>
      </c>
      <c r="E44" s="115">
        <v>4013.74</v>
      </c>
      <c r="F44" s="24">
        <f t="shared" si="0"/>
        <v>1337.9133333333332</v>
      </c>
      <c r="G44" s="24">
        <f t="shared" si="1"/>
        <v>160.54959999999997</v>
      </c>
    </row>
    <row r="45" spans="1:7">
      <c r="A45" s="17" t="s">
        <v>70</v>
      </c>
      <c r="B45" s="16">
        <v>2340.8200000000002</v>
      </c>
      <c r="C45" s="59">
        <v>0</v>
      </c>
      <c r="D45" s="59">
        <v>0</v>
      </c>
      <c r="E45" s="118">
        <v>0</v>
      </c>
      <c r="F45" s="24">
        <f t="shared" si="0"/>
        <v>0</v>
      </c>
      <c r="G45" s="24"/>
    </row>
    <row r="46" spans="1:7" ht="26.25">
      <c r="A46" s="18" t="s">
        <v>71</v>
      </c>
      <c r="B46" s="16">
        <v>2340.8200000000002</v>
      </c>
      <c r="C46" s="116">
        <v>0</v>
      </c>
      <c r="D46" s="116">
        <v>0</v>
      </c>
      <c r="E46" s="117">
        <v>0</v>
      </c>
      <c r="F46" s="24">
        <f t="shared" si="0"/>
        <v>0</v>
      </c>
      <c r="G46" s="24"/>
    </row>
    <row r="47" spans="1:7">
      <c r="A47" s="17" t="s">
        <v>72</v>
      </c>
      <c r="B47" s="16">
        <v>1049.67</v>
      </c>
      <c r="C47" s="114">
        <f>SUM(C48:C50)</f>
        <v>63300</v>
      </c>
      <c r="D47" s="114">
        <f>SUM(D48:D50)</f>
        <v>54600</v>
      </c>
      <c r="E47" s="115">
        <v>13339.52</v>
      </c>
      <c r="F47" s="24">
        <f t="shared" si="0"/>
        <v>1270.8298798670057</v>
      </c>
      <c r="G47" s="24">
        <f t="shared" si="1"/>
        <v>24.431355311355311</v>
      </c>
    </row>
    <row r="48" spans="1:7">
      <c r="A48" s="18" t="s">
        <v>73</v>
      </c>
      <c r="B48" s="16">
        <v>1042.8599999999999</v>
      </c>
      <c r="C48" s="116">
        <v>2800</v>
      </c>
      <c r="D48" s="116">
        <v>3100</v>
      </c>
      <c r="E48" s="115">
        <v>1573.89</v>
      </c>
      <c r="F48" s="24">
        <f t="shared" si="0"/>
        <v>150.92054542316325</v>
      </c>
      <c r="G48" s="24">
        <f t="shared" si="1"/>
        <v>50.770645161290332</v>
      </c>
    </row>
    <row r="49" spans="1:7" ht="26.25">
      <c r="A49" s="18" t="s">
        <v>74</v>
      </c>
      <c r="B49" s="19">
        <v>0</v>
      </c>
      <c r="C49" s="116">
        <v>500</v>
      </c>
      <c r="D49" s="116">
        <v>1500</v>
      </c>
      <c r="E49" s="117">
        <v>9.56</v>
      </c>
      <c r="F49" s="24"/>
      <c r="G49" s="24">
        <f t="shared" si="1"/>
        <v>0.63733333333333331</v>
      </c>
    </row>
    <row r="50" spans="1:7">
      <c r="A50" s="18" t="s">
        <v>75</v>
      </c>
      <c r="B50" s="19">
        <v>6.81</v>
      </c>
      <c r="C50" s="116">
        <v>60000</v>
      </c>
      <c r="D50" s="116">
        <v>50000</v>
      </c>
      <c r="E50" s="115">
        <v>11756.07</v>
      </c>
      <c r="F50" s="24">
        <f t="shared" si="0"/>
        <v>172629.51541850221</v>
      </c>
      <c r="G50" s="24">
        <f t="shared" si="1"/>
        <v>23.512139999999999</v>
      </c>
    </row>
    <row r="51" spans="1:7">
      <c r="A51" s="17" t="s">
        <v>76</v>
      </c>
      <c r="B51" s="16">
        <v>3010.47</v>
      </c>
      <c r="C51" s="114">
        <v>35000</v>
      </c>
      <c r="D51" s="114">
        <v>35000</v>
      </c>
      <c r="E51" s="115">
        <v>4037.82</v>
      </c>
      <c r="F51" s="24">
        <f t="shared" si="0"/>
        <v>134.125900606882</v>
      </c>
      <c r="G51" s="24">
        <f t="shared" si="1"/>
        <v>11.536628571428571</v>
      </c>
    </row>
    <row r="52" spans="1:7">
      <c r="A52" s="18" t="s">
        <v>77</v>
      </c>
      <c r="B52" s="19">
        <v>511.47</v>
      </c>
      <c r="C52" s="116">
        <v>30000</v>
      </c>
      <c r="D52" s="116">
        <v>30000</v>
      </c>
      <c r="E52" s="117">
        <v>887.82</v>
      </c>
      <c r="F52" s="24">
        <f t="shared" si="0"/>
        <v>173.58202827145288</v>
      </c>
      <c r="G52" s="24">
        <f t="shared" si="1"/>
        <v>2.9594</v>
      </c>
    </row>
    <row r="53" spans="1:7">
      <c r="A53" s="18" t="s">
        <v>78</v>
      </c>
      <c r="B53" s="16">
        <v>2499</v>
      </c>
      <c r="C53" s="116">
        <v>5000</v>
      </c>
      <c r="D53" s="116">
        <v>5000</v>
      </c>
      <c r="E53" s="115">
        <v>3150</v>
      </c>
      <c r="F53" s="24">
        <f t="shared" si="0"/>
        <v>126.05042016806722</v>
      </c>
      <c r="G53" s="24">
        <f t="shared" si="1"/>
        <v>63</v>
      </c>
    </row>
    <row r="54" spans="1:7">
      <c r="A54" s="17" t="s">
        <v>79</v>
      </c>
      <c r="B54" s="16">
        <v>300000</v>
      </c>
      <c r="C54" s="114">
        <v>718000</v>
      </c>
      <c r="D54" s="114">
        <v>718000</v>
      </c>
      <c r="E54" s="115">
        <v>718000</v>
      </c>
      <c r="F54" s="24">
        <f t="shared" si="0"/>
        <v>239.33333333333334</v>
      </c>
      <c r="G54" s="24">
        <f t="shared" si="1"/>
        <v>100</v>
      </c>
    </row>
    <row r="55" spans="1:7">
      <c r="A55" s="18" t="s">
        <v>80</v>
      </c>
      <c r="B55" s="16">
        <v>300000</v>
      </c>
      <c r="C55" s="116">
        <v>718000</v>
      </c>
      <c r="D55" s="116">
        <v>718000</v>
      </c>
      <c r="E55" s="115">
        <v>718000</v>
      </c>
      <c r="F55" s="24">
        <f t="shared" si="0"/>
        <v>239.33333333333334</v>
      </c>
      <c r="G55" s="24">
        <f t="shared" si="1"/>
        <v>100</v>
      </c>
    </row>
    <row r="56" spans="1:7">
      <c r="A56" s="17" t="s">
        <v>81</v>
      </c>
      <c r="B56" s="16">
        <v>12000</v>
      </c>
      <c r="C56" s="114">
        <f>SUM(C57:C60)</f>
        <v>43300</v>
      </c>
      <c r="D56" s="114">
        <f>SUM(D57:D60)</f>
        <v>584689.34000000008</v>
      </c>
      <c r="E56" s="115">
        <v>22977.54</v>
      </c>
      <c r="F56" s="24">
        <f t="shared" si="0"/>
        <v>191.4795</v>
      </c>
      <c r="G56" s="24">
        <f t="shared" si="1"/>
        <v>3.9298715451183011</v>
      </c>
    </row>
    <row r="57" spans="1:7">
      <c r="A57" s="18" t="s">
        <v>82</v>
      </c>
      <c r="B57" s="16">
        <v>12000</v>
      </c>
      <c r="C57" s="116">
        <v>13300</v>
      </c>
      <c r="D57" s="116">
        <v>146100</v>
      </c>
      <c r="E57" s="115">
        <v>11552.58</v>
      </c>
      <c r="F57" s="24">
        <f t="shared" si="0"/>
        <v>96.271500000000003</v>
      </c>
      <c r="G57" s="24">
        <f t="shared" si="1"/>
        <v>7.9073100616016427</v>
      </c>
    </row>
    <row r="58" spans="1:7">
      <c r="A58" s="18" t="s">
        <v>83</v>
      </c>
      <c r="B58" s="19">
        <v>0</v>
      </c>
      <c r="C58" s="116">
        <v>10000</v>
      </c>
      <c r="D58" s="116">
        <v>10000</v>
      </c>
      <c r="E58" s="115">
        <v>2060</v>
      </c>
      <c r="F58" s="24"/>
      <c r="G58" s="24">
        <f t="shared" si="1"/>
        <v>20.599999999999998</v>
      </c>
    </row>
    <row r="59" spans="1:7">
      <c r="A59" s="18" t="s">
        <v>84</v>
      </c>
      <c r="B59" s="19">
        <v>0</v>
      </c>
      <c r="C59" s="116">
        <v>10000</v>
      </c>
      <c r="D59" s="116">
        <v>10000</v>
      </c>
      <c r="E59" s="115">
        <v>1487.5</v>
      </c>
      <c r="F59" s="24"/>
      <c r="G59" s="24">
        <f t="shared" si="1"/>
        <v>14.875</v>
      </c>
    </row>
    <row r="60" spans="1:7">
      <c r="A60" s="18" t="s">
        <v>85</v>
      </c>
      <c r="B60" s="19">
        <v>0</v>
      </c>
      <c r="C60" s="116">
        <v>10000</v>
      </c>
      <c r="D60" s="116">
        <v>418589.34</v>
      </c>
      <c r="E60" s="115">
        <v>7877.46</v>
      </c>
      <c r="F60" s="24"/>
      <c r="G60" s="24">
        <f t="shared" si="1"/>
        <v>1.8819065005334343</v>
      </c>
    </row>
    <row r="61" spans="1:7">
      <c r="A61" s="17" t="s">
        <v>86</v>
      </c>
      <c r="B61" s="19">
        <v>189.89</v>
      </c>
      <c r="C61" s="114">
        <v>25000</v>
      </c>
      <c r="D61" s="114">
        <v>19000</v>
      </c>
      <c r="E61" s="118">
        <v>0</v>
      </c>
      <c r="F61" s="24"/>
      <c r="G61" s="24">
        <f t="shared" si="1"/>
        <v>0</v>
      </c>
    </row>
    <row r="62" spans="1:7">
      <c r="A62" s="18" t="s">
        <v>87</v>
      </c>
      <c r="B62" s="19">
        <v>189.89</v>
      </c>
      <c r="C62" s="116">
        <v>25000</v>
      </c>
      <c r="D62" s="116">
        <v>19000</v>
      </c>
      <c r="E62" s="117">
        <v>0</v>
      </c>
      <c r="F62" s="24"/>
      <c r="G62" s="24">
        <f t="shared" si="1"/>
        <v>0</v>
      </c>
    </row>
    <row r="63" spans="1:7">
      <c r="A63" s="17" t="s">
        <v>88</v>
      </c>
      <c r="B63" s="15"/>
      <c r="C63" s="114">
        <v>618750</v>
      </c>
      <c r="D63" s="114">
        <v>861404.12</v>
      </c>
      <c r="E63" s="118">
        <v>0</v>
      </c>
      <c r="F63" s="24"/>
      <c r="G63" s="24">
        <f t="shared" si="1"/>
        <v>0</v>
      </c>
    </row>
    <row r="64" spans="1:7" ht="26.25">
      <c r="A64" s="17" t="s">
        <v>89</v>
      </c>
      <c r="B64" s="16">
        <v>600000</v>
      </c>
      <c r="C64" s="59">
        <v>0</v>
      </c>
      <c r="D64" s="59">
        <v>0</v>
      </c>
      <c r="E64" s="118">
        <v>0</v>
      </c>
      <c r="F64" s="24"/>
      <c r="G64" s="24"/>
    </row>
    <row r="65" spans="1:7" ht="26.25">
      <c r="A65" s="18" t="s">
        <v>90</v>
      </c>
      <c r="B65" s="16">
        <v>600000</v>
      </c>
      <c r="C65" s="116">
        <v>0</v>
      </c>
      <c r="D65" s="116">
        <v>0</v>
      </c>
      <c r="E65" s="117">
        <v>0</v>
      </c>
      <c r="F65" s="24"/>
      <c r="G65" s="24"/>
    </row>
  </sheetData>
  <mergeCells count="1">
    <mergeCell ref="A2:E2"/>
  </mergeCells>
  <pageMargins left="0.11811023622047245" right="0.11811023622047245" top="0.15748031496062992" bottom="0.15748031496062992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6"/>
  <sheetViews>
    <sheetView workbookViewId="0">
      <selection activeCell="G10" sqref="G10"/>
    </sheetView>
  </sheetViews>
  <sheetFormatPr defaultRowHeight="15"/>
  <cols>
    <col min="1" max="1" width="16" customWidth="1"/>
    <col min="2" max="2" width="33.85546875" customWidth="1"/>
    <col min="3" max="4" width="19.85546875" customWidth="1"/>
    <col min="5" max="5" width="22.7109375" customWidth="1"/>
    <col min="6" max="6" width="19.5703125" customWidth="1"/>
  </cols>
  <sheetData>
    <row r="1" spans="1:8">
      <c r="A1" s="119" t="s">
        <v>128</v>
      </c>
      <c r="B1" s="119"/>
      <c r="C1" s="119"/>
      <c r="D1" s="119"/>
      <c r="E1" s="119"/>
      <c r="F1" s="119"/>
      <c r="G1" s="119"/>
    </row>
    <row r="2" spans="1:8">
      <c r="A2" s="119" t="s">
        <v>129</v>
      </c>
      <c r="B2" s="120"/>
      <c r="C2" s="120"/>
      <c r="D2" s="120"/>
      <c r="E2" s="120"/>
      <c r="F2" s="120"/>
      <c r="G2" s="120"/>
      <c r="H2" s="120"/>
    </row>
    <row r="5" spans="1:8">
      <c r="A5" s="34" t="s">
        <v>155</v>
      </c>
      <c r="B5" s="34" t="s">
        <v>156</v>
      </c>
      <c r="C5" s="34" t="s">
        <v>157</v>
      </c>
      <c r="D5" s="34" t="s">
        <v>158</v>
      </c>
      <c r="E5" s="34" t="s">
        <v>159</v>
      </c>
      <c r="F5" s="34" t="s">
        <v>160</v>
      </c>
    </row>
    <row r="6" spans="1:8">
      <c r="A6" s="38" t="s">
        <v>161</v>
      </c>
      <c r="B6" s="39" t="s">
        <v>169</v>
      </c>
      <c r="C6" s="40"/>
      <c r="D6" s="40"/>
      <c r="E6" s="40"/>
      <c r="F6" s="40"/>
    </row>
    <row r="7" spans="1:8">
      <c r="A7" s="36"/>
      <c r="B7" s="34" t="s">
        <v>165</v>
      </c>
      <c r="C7" s="33"/>
      <c r="D7" s="33"/>
      <c r="E7" s="33"/>
      <c r="F7" s="58"/>
    </row>
    <row r="8" spans="1:8">
      <c r="A8" s="36"/>
      <c r="B8" s="34" t="s">
        <v>166</v>
      </c>
      <c r="C8" s="33">
        <v>32000</v>
      </c>
      <c r="D8" s="33">
        <v>52000</v>
      </c>
      <c r="E8" s="33">
        <v>5027.82</v>
      </c>
      <c r="F8" s="58">
        <f>SUM(E8/D8*100)</f>
        <v>9.6688846153846146</v>
      </c>
    </row>
    <row r="9" spans="1:8">
      <c r="A9" s="36"/>
      <c r="B9" s="37" t="s">
        <v>167</v>
      </c>
      <c r="C9" s="33">
        <v>32000</v>
      </c>
      <c r="D9" s="33">
        <v>52000</v>
      </c>
      <c r="E9" s="33">
        <v>5027.82</v>
      </c>
      <c r="F9" s="58">
        <f>SUM(E9/D9*100)</f>
        <v>9.6688846153846146</v>
      </c>
    </row>
    <row r="10" spans="1:8">
      <c r="A10" s="36"/>
      <c r="B10" s="37" t="s">
        <v>168</v>
      </c>
      <c r="C10" s="33"/>
      <c r="D10" s="33"/>
      <c r="E10" s="33">
        <v>0</v>
      </c>
      <c r="F10" s="58"/>
    </row>
    <row r="11" spans="1:8">
      <c r="A11" s="38" t="s">
        <v>163</v>
      </c>
      <c r="B11" s="39" t="s">
        <v>170</v>
      </c>
      <c r="C11" s="40"/>
      <c r="D11" s="40"/>
      <c r="E11" s="40"/>
      <c r="F11" s="113"/>
    </row>
    <row r="12" spans="1:8">
      <c r="A12" s="36"/>
      <c r="B12" s="34" t="s">
        <v>165</v>
      </c>
      <c r="C12" s="33">
        <v>10000</v>
      </c>
      <c r="D12" s="33">
        <v>48699.29</v>
      </c>
      <c r="E12" s="33"/>
      <c r="F12" s="58"/>
    </row>
    <row r="13" spans="1:8">
      <c r="A13" s="36"/>
      <c r="B13" s="34" t="s">
        <v>166</v>
      </c>
      <c r="C13" s="33">
        <v>60500</v>
      </c>
      <c r="D13" s="33">
        <v>73800</v>
      </c>
      <c r="E13" s="33">
        <v>25811</v>
      </c>
      <c r="F13" s="58">
        <f>SUM(E13/D13*100)</f>
        <v>34.97425474254743</v>
      </c>
    </row>
    <row r="14" spans="1:8">
      <c r="A14" s="36"/>
      <c r="B14" s="37" t="s">
        <v>167</v>
      </c>
      <c r="C14" s="33">
        <v>70500</v>
      </c>
      <c r="D14" s="33">
        <v>122499.29</v>
      </c>
      <c r="E14" s="33">
        <v>34223.769999999997</v>
      </c>
      <c r="F14" s="58">
        <f>SUM(E14/D14*100)</f>
        <v>27.937933354552502</v>
      </c>
    </row>
    <row r="15" spans="1:8">
      <c r="A15" s="36"/>
      <c r="B15" s="37" t="s">
        <v>168</v>
      </c>
      <c r="C15" s="33"/>
      <c r="D15" s="33"/>
      <c r="E15" s="33">
        <f>SUM(D12+E13-E14)</f>
        <v>40286.520000000011</v>
      </c>
      <c r="F15" s="58"/>
    </row>
    <row r="16" spans="1:8">
      <c r="A16" s="38" t="s">
        <v>164</v>
      </c>
      <c r="B16" s="39" t="s">
        <v>171</v>
      </c>
      <c r="C16" s="40"/>
      <c r="D16" s="40"/>
      <c r="E16" s="40"/>
      <c r="F16" s="113"/>
    </row>
    <row r="17" spans="1:6">
      <c r="A17" s="36"/>
      <c r="B17" s="34" t="s">
        <v>165</v>
      </c>
      <c r="C17" s="33"/>
      <c r="D17" s="33"/>
      <c r="E17" s="33"/>
      <c r="F17" s="58"/>
    </row>
    <row r="18" spans="1:6">
      <c r="A18" s="36"/>
      <c r="B18" s="34" t="s">
        <v>166</v>
      </c>
      <c r="C18" s="33">
        <v>1613160</v>
      </c>
      <c r="D18" s="33">
        <v>1633460</v>
      </c>
      <c r="E18" s="33">
        <v>1140839.92</v>
      </c>
      <c r="F18" s="58">
        <f t="shared" ref="F18:F19" si="0">SUM(E18/D18*100)</f>
        <v>69.841925728208835</v>
      </c>
    </row>
    <row r="19" spans="1:6">
      <c r="A19" s="36"/>
      <c r="B19" s="37" t="s">
        <v>167</v>
      </c>
      <c r="C19" s="33">
        <v>1583160</v>
      </c>
      <c r="D19" s="33">
        <v>1583460</v>
      </c>
      <c r="E19" s="33">
        <v>1168496.44</v>
      </c>
      <c r="F19" s="58">
        <f t="shared" si="0"/>
        <v>73.793871648162877</v>
      </c>
    </row>
    <row r="20" spans="1:6">
      <c r="A20" s="36"/>
      <c r="B20" s="37" t="s">
        <v>168</v>
      </c>
      <c r="C20" s="33"/>
      <c r="D20" s="33"/>
      <c r="E20" s="33">
        <f>SUM(E18-E19)</f>
        <v>-27656.520000000019</v>
      </c>
      <c r="F20" s="58"/>
    </row>
    <row r="21" spans="1:6">
      <c r="A21" s="38" t="s">
        <v>162</v>
      </c>
      <c r="B21" s="39" t="s">
        <v>172</v>
      </c>
      <c r="C21" s="40"/>
      <c r="D21" s="40"/>
      <c r="E21" s="40"/>
      <c r="F21" s="113"/>
    </row>
    <row r="22" spans="1:6">
      <c r="A22" s="36"/>
      <c r="B22" s="34" t="s">
        <v>165</v>
      </c>
      <c r="C22" s="33">
        <v>0</v>
      </c>
      <c r="D22" s="33">
        <v>0</v>
      </c>
      <c r="E22" s="33"/>
      <c r="F22" s="58"/>
    </row>
    <row r="23" spans="1:6">
      <c r="A23" s="36"/>
      <c r="B23" s="34" t="s">
        <v>166</v>
      </c>
      <c r="C23" s="33">
        <v>300</v>
      </c>
      <c r="D23" s="33">
        <v>100</v>
      </c>
      <c r="E23" s="33">
        <v>2.88</v>
      </c>
      <c r="F23" s="58">
        <f>SUM(E23/D23*100)</f>
        <v>2.88</v>
      </c>
    </row>
    <row r="24" spans="1:6">
      <c r="A24" s="36"/>
      <c r="B24" s="37" t="s">
        <v>167</v>
      </c>
      <c r="C24" s="33">
        <v>300</v>
      </c>
      <c r="D24" s="33">
        <v>100</v>
      </c>
      <c r="E24" s="33">
        <v>0</v>
      </c>
      <c r="F24" s="58">
        <f>SUM(E24/D24*100)</f>
        <v>0</v>
      </c>
    </row>
    <row r="25" spans="1:6">
      <c r="A25" s="36"/>
      <c r="B25" s="37" t="s">
        <v>168</v>
      </c>
      <c r="C25" s="33"/>
      <c r="D25" s="33"/>
      <c r="E25" s="33">
        <f>SUM(D22+E23-E24)</f>
        <v>2.88</v>
      </c>
      <c r="F25" s="58"/>
    </row>
    <row r="26" spans="1:6" ht="12.75" customHeight="1">
      <c r="A26" s="41">
        <v>432</v>
      </c>
      <c r="B26" s="39" t="s">
        <v>173</v>
      </c>
      <c r="C26" s="40"/>
      <c r="D26" s="40"/>
      <c r="E26" s="40"/>
      <c r="F26" s="113"/>
    </row>
    <row r="27" spans="1:6">
      <c r="A27" s="36"/>
      <c r="B27" s="34" t="s">
        <v>165</v>
      </c>
      <c r="C27" s="33"/>
      <c r="D27" s="33">
        <v>665.07</v>
      </c>
      <c r="E27" s="33"/>
      <c r="F27" s="58"/>
    </row>
    <row r="28" spans="1:6">
      <c r="A28" s="36"/>
      <c r="B28" s="34" t="s">
        <v>166</v>
      </c>
      <c r="C28" s="33">
        <v>55000</v>
      </c>
      <c r="D28" s="33">
        <v>55000</v>
      </c>
      <c r="E28" s="33">
        <v>1800</v>
      </c>
      <c r="F28" s="58">
        <f t="shared" ref="F28:F29" si="1">SUM(E28/D28*100)</f>
        <v>3.2727272727272729</v>
      </c>
    </row>
    <row r="29" spans="1:6">
      <c r="A29" s="36"/>
      <c r="B29" s="37" t="s">
        <v>167</v>
      </c>
      <c r="C29" s="33">
        <v>55000</v>
      </c>
      <c r="D29" s="33">
        <v>55665.07</v>
      </c>
      <c r="E29" s="33">
        <v>1800</v>
      </c>
      <c r="F29" s="58">
        <f t="shared" si="1"/>
        <v>3.2336256830360588</v>
      </c>
    </row>
    <row r="30" spans="1:6">
      <c r="A30" s="36"/>
      <c r="B30" s="37" t="s">
        <v>168</v>
      </c>
      <c r="C30" s="33"/>
      <c r="D30" s="33"/>
      <c r="E30" s="33">
        <f>SUM(D27+E28-E29)</f>
        <v>665.07000000000016</v>
      </c>
      <c r="F30" s="58"/>
    </row>
    <row r="31" spans="1:6">
      <c r="A31" s="41">
        <v>503</v>
      </c>
      <c r="B31" s="39" t="s">
        <v>174</v>
      </c>
      <c r="C31" s="40"/>
      <c r="D31" s="40"/>
      <c r="E31" s="40"/>
      <c r="F31" s="113"/>
    </row>
    <row r="32" spans="1:6">
      <c r="A32" s="36"/>
      <c r="B32" s="34" t="s">
        <v>165</v>
      </c>
      <c r="C32" s="33"/>
      <c r="D32" s="33">
        <v>100000</v>
      </c>
      <c r="E32" s="33"/>
      <c r="F32" s="58"/>
    </row>
    <row r="33" spans="1:6">
      <c r="A33" s="36"/>
      <c r="B33" s="34" t="s">
        <v>166</v>
      </c>
      <c r="C33" s="33">
        <v>115000</v>
      </c>
      <c r="D33" s="33">
        <v>103000</v>
      </c>
      <c r="E33" s="33">
        <v>25830.09</v>
      </c>
      <c r="F33" s="58">
        <f t="shared" ref="F33:F34" si="2">SUM(E33/D33*100)</f>
        <v>25.077757281553399</v>
      </c>
    </row>
    <row r="34" spans="1:6">
      <c r="A34" s="36"/>
      <c r="B34" s="37" t="s">
        <v>167</v>
      </c>
      <c r="C34" s="33">
        <v>115000</v>
      </c>
      <c r="D34" s="33">
        <v>203000</v>
      </c>
      <c r="E34" s="33">
        <v>39235.879999999997</v>
      </c>
      <c r="F34" s="58">
        <f t="shared" si="2"/>
        <v>19.328019704433498</v>
      </c>
    </row>
    <row r="35" spans="1:6">
      <c r="A35" s="36"/>
      <c r="B35" s="37" t="s">
        <v>168</v>
      </c>
      <c r="C35" s="33"/>
      <c r="D35" s="33"/>
      <c r="E35" s="33">
        <f>SUM(D32+E33-E34)</f>
        <v>86594.209999999992</v>
      </c>
      <c r="F35" s="58"/>
    </row>
    <row r="36" spans="1:6">
      <c r="A36" s="41">
        <v>512</v>
      </c>
      <c r="B36" s="39" t="s">
        <v>175</v>
      </c>
      <c r="C36" s="40"/>
      <c r="D36" s="40"/>
      <c r="E36" s="40"/>
      <c r="F36" s="113"/>
    </row>
    <row r="37" spans="1:6">
      <c r="A37" s="36"/>
      <c r="B37" s="34" t="s">
        <v>165</v>
      </c>
      <c r="C37" s="33"/>
      <c r="D37" s="33"/>
      <c r="E37" s="33"/>
      <c r="F37" s="58"/>
    </row>
    <row r="38" spans="1:6">
      <c r="A38" s="36"/>
      <c r="B38" s="34" t="s">
        <v>166</v>
      </c>
      <c r="C38" s="33">
        <v>8810000</v>
      </c>
      <c r="D38" s="33">
        <v>8155000</v>
      </c>
      <c r="E38" s="33">
        <v>3999583.16</v>
      </c>
      <c r="F38" s="58">
        <f t="shared" ref="F38:F39" si="3">SUM(E38/D38*100)</f>
        <v>49.044551318209692</v>
      </c>
    </row>
    <row r="39" spans="1:6">
      <c r="A39" s="36"/>
      <c r="B39" s="37" t="s">
        <v>167</v>
      </c>
      <c r="C39" s="33">
        <v>8810000</v>
      </c>
      <c r="D39" s="33">
        <v>8155000</v>
      </c>
      <c r="E39" s="33">
        <v>3993526</v>
      </c>
      <c r="F39" s="58">
        <f t="shared" si="3"/>
        <v>48.970275904353159</v>
      </c>
    </row>
    <row r="40" spans="1:6">
      <c r="A40" s="36"/>
      <c r="B40" s="37" t="s">
        <v>168</v>
      </c>
      <c r="C40" s="33"/>
      <c r="D40" s="33"/>
      <c r="E40" s="33">
        <f>SUM(E38-E39)</f>
        <v>6057.160000000149</v>
      </c>
      <c r="F40" s="58"/>
    </row>
    <row r="41" spans="1:6">
      <c r="A41" s="41">
        <v>560</v>
      </c>
      <c r="B41" s="39" t="s">
        <v>176</v>
      </c>
      <c r="C41" s="40"/>
      <c r="D41" s="40"/>
      <c r="E41" s="40"/>
      <c r="F41" s="113"/>
    </row>
    <row r="42" spans="1:6">
      <c r="A42" s="36"/>
      <c r="B42" s="34" t="s">
        <v>165</v>
      </c>
      <c r="C42" s="33"/>
      <c r="D42" s="33">
        <v>8002.54</v>
      </c>
      <c r="E42" s="33"/>
      <c r="F42" s="58"/>
    </row>
    <row r="43" spans="1:6">
      <c r="A43" s="36"/>
      <c r="B43" s="34" t="s">
        <v>166</v>
      </c>
      <c r="C43" s="33">
        <v>500000</v>
      </c>
      <c r="D43" s="33">
        <v>1122190.9099999999</v>
      </c>
      <c r="E43" s="33">
        <v>120694.19</v>
      </c>
      <c r="F43" s="58">
        <f t="shared" ref="F43:F44" si="4">SUM(E43/D43*100)</f>
        <v>10.755227913938459</v>
      </c>
    </row>
    <row r="44" spans="1:6">
      <c r="A44" s="36"/>
      <c r="B44" s="37" t="s">
        <v>167</v>
      </c>
      <c r="C44" s="33">
        <v>500000</v>
      </c>
      <c r="D44" s="33">
        <v>1130193.45</v>
      </c>
      <c r="E44" s="33">
        <v>33349.64</v>
      </c>
      <c r="F44" s="58">
        <f t="shared" si="4"/>
        <v>2.9507904155700073</v>
      </c>
    </row>
    <row r="45" spans="1:6">
      <c r="A45" s="36"/>
      <c r="B45" s="37" t="s">
        <v>168</v>
      </c>
      <c r="C45" s="33"/>
      <c r="D45" s="33"/>
      <c r="E45" s="33">
        <f>SUM(D42+E43-E44)</f>
        <v>95347.09</v>
      </c>
      <c r="F45" s="58"/>
    </row>
    <row r="46" spans="1:6">
      <c r="A46" s="41">
        <v>611</v>
      </c>
      <c r="B46" s="39" t="s">
        <v>177</v>
      </c>
      <c r="C46" s="40"/>
      <c r="D46" s="40"/>
      <c r="E46" s="40"/>
      <c r="F46" s="113"/>
    </row>
    <row r="47" spans="1:6">
      <c r="A47" s="36"/>
      <c r="B47" s="34" t="s">
        <v>165</v>
      </c>
      <c r="C47" s="33">
        <v>0</v>
      </c>
      <c r="D47" s="33">
        <v>0</v>
      </c>
      <c r="E47" s="33">
        <v>0</v>
      </c>
      <c r="F47" s="58"/>
    </row>
    <row r="48" spans="1:6">
      <c r="A48" s="36"/>
      <c r="B48" s="34" t="s">
        <v>166</v>
      </c>
      <c r="C48" s="33">
        <v>67000</v>
      </c>
      <c r="D48" s="33">
        <v>67000</v>
      </c>
      <c r="E48" s="33">
        <v>13728.18</v>
      </c>
      <c r="F48" s="58">
        <f t="shared" ref="F48:F49" si="5">SUM(E48/D48*100)</f>
        <v>20.489820895522389</v>
      </c>
    </row>
    <row r="49" spans="1:6">
      <c r="A49" s="36"/>
      <c r="B49" s="37" t="s">
        <v>167</v>
      </c>
      <c r="C49" s="33">
        <v>67000</v>
      </c>
      <c r="D49" s="33">
        <v>67000</v>
      </c>
      <c r="E49" s="33">
        <v>13574.86</v>
      </c>
      <c r="F49" s="58">
        <f t="shared" si="5"/>
        <v>20.260985074626866</v>
      </c>
    </row>
    <row r="50" spans="1:6">
      <c r="A50" s="36"/>
      <c r="B50" s="37" t="s">
        <v>168</v>
      </c>
      <c r="C50" s="33"/>
      <c r="D50" s="33"/>
      <c r="E50" s="33">
        <f>SUM(D47+E48-E49)</f>
        <v>153.31999999999971</v>
      </c>
      <c r="F50" s="58"/>
    </row>
    <row r="51" spans="1:6" ht="30">
      <c r="A51" s="41">
        <v>711</v>
      </c>
      <c r="B51" s="42" t="s">
        <v>178</v>
      </c>
      <c r="C51" s="40"/>
      <c r="D51" s="40"/>
      <c r="E51" s="40"/>
      <c r="F51" s="113"/>
    </row>
    <row r="52" spans="1:6">
      <c r="A52" s="36"/>
      <c r="B52" s="34" t="s">
        <v>165</v>
      </c>
      <c r="C52" s="33">
        <v>118750</v>
      </c>
      <c r="D52" s="33">
        <v>236404.12</v>
      </c>
      <c r="E52" s="33"/>
      <c r="F52" s="58"/>
    </row>
    <row r="53" spans="1:6">
      <c r="A53" s="36"/>
      <c r="B53" s="34" t="s">
        <v>166</v>
      </c>
      <c r="C53" s="33">
        <v>1300</v>
      </c>
      <c r="D53" s="33">
        <v>1100</v>
      </c>
      <c r="E53" s="33">
        <v>315.01</v>
      </c>
      <c r="F53" s="58">
        <f t="shared" ref="F53:F54" si="6">SUM(E53/D53*100)</f>
        <v>28.637272727272727</v>
      </c>
    </row>
    <row r="54" spans="1:6">
      <c r="A54" s="36"/>
      <c r="B54" s="37" t="s">
        <v>167</v>
      </c>
      <c r="C54" s="33">
        <v>120050</v>
      </c>
      <c r="D54" s="33">
        <v>237504.12</v>
      </c>
      <c r="E54" s="33">
        <v>0</v>
      </c>
      <c r="F54" s="58">
        <f t="shared" si="6"/>
        <v>0</v>
      </c>
    </row>
    <row r="55" spans="1:6">
      <c r="A55" s="36"/>
      <c r="B55" s="37" t="s">
        <v>168</v>
      </c>
      <c r="C55" s="33"/>
      <c r="D55" s="33"/>
      <c r="E55" s="33">
        <f>SUM(D52+E53-E54)</f>
        <v>236719.13</v>
      </c>
      <c r="F55" s="33"/>
    </row>
    <row r="56" spans="1:6">
      <c r="A56" s="35"/>
      <c r="B56" s="31"/>
    </row>
  </sheetData>
  <mergeCells count="2">
    <mergeCell ref="A1:G1"/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88"/>
  <sheetViews>
    <sheetView workbookViewId="0">
      <selection activeCell="G3" sqref="G3"/>
    </sheetView>
  </sheetViews>
  <sheetFormatPr defaultRowHeight="15"/>
  <cols>
    <col min="1" max="1" width="45.28515625" customWidth="1"/>
    <col min="2" max="2" width="23.28515625" customWidth="1"/>
    <col min="3" max="3" width="20.140625" customWidth="1"/>
    <col min="4" max="4" width="22" customWidth="1"/>
    <col min="5" max="5" width="23.5703125" customWidth="1"/>
  </cols>
  <sheetData>
    <row r="2" spans="1:14">
      <c r="A2" s="119" t="s">
        <v>132</v>
      </c>
      <c r="B2" s="120"/>
      <c r="C2" s="120"/>
      <c r="D2" s="120"/>
      <c r="E2" s="120"/>
      <c r="F2" s="120"/>
    </row>
    <row r="3" spans="1:14">
      <c r="A3" s="29" t="s">
        <v>133</v>
      </c>
      <c r="B3" s="29"/>
      <c r="C3" s="29"/>
      <c r="D3" s="29"/>
      <c r="E3" s="29"/>
      <c r="F3" s="21"/>
    </row>
    <row r="4" spans="1:14">
      <c r="A4" s="119" t="s">
        <v>1</v>
      </c>
      <c r="B4" s="119"/>
      <c r="C4" s="119"/>
      <c r="D4" s="119"/>
      <c r="E4" s="119"/>
      <c r="F4" s="30"/>
      <c r="G4" s="30"/>
      <c r="H4" s="30"/>
      <c r="I4" s="30"/>
      <c r="J4" s="30"/>
      <c r="K4" s="30"/>
      <c r="L4" s="30"/>
      <c r="M4" s="30"/>
      <c r="N4" s="30"/>
    </row>
    <row r="5" spans="1:14" ht="15.75" thickBot="1"/>
    <row r="6" spans="1:14" ht="26.25" thickBot="1">
      <c r="A6" s="3" t="s">
        <v>2</v>
      </c>
      <c r="B6" s="3" t="s">
        <v>94</v>
      </c>
      <c r="C6" s="3" t="s">
        <v>95</v>
      </c>
      <c r="D6" s="3" t="s">
        <v>96</v>
      </c>
      <c r="E6" s="3" t="s">
        <v>97</v>
      </c>
    </row>
    <row r="7" spans="1:14">
      <c r="A7" s="85" t="s">
        <v>9</v>
      </c>
      <c r="B7" s="86">
        <f>SUM(B8+B29+B37)</f>
        <v>11353010</v>
      </c>
      <c r="C7" s="86">
        <f>SUM(C8+C29+C37)</f>
        <v>11606421.93</v>
      </c>
      <c r="D7" s="86">
        <f>SUM(D12+D17+D22+D27+D33+D41+D46+D52+D58+D64+D71+D77+D82+D87)</f>
        <v>5333632.25</v>
      </c>
      <c r="E7" s="86">
        <f>SUM(D7/C7*100)</f>
        <v>45.954147472562198</v>
      </c>
    </row>
    <row r="8" spans="1:14">
      <c r="A8" s="25" t="s">
        <v>98</v>
      </c>
      <c r="B8" s="87">
        <f>SUM(B9+B14+B19+B24)</f>
        <v>1583160</v>
      </c>
      <c r="C8" s="87">
        <f>SUM(C9+C14+C19+C24)</f>
        <v>1583460</v>
      </c>
      <c r="D8" s="87"/>
      <c r="E8" s="87">
        <f t="shared" ref="E8:E72" si="0">SUM(D8/C8*100)</f>
        <v>0</v>
      </c>
    </row>
    <row r="9" spans="1:14" ht="26.25">
      <c r="A9" s="26" t="s">
        <v>99</v>
      </c>
      <c r="B9" s="88">
        <v>215160</v>
      </c>
      <c r="C9" s="88">
        <v>215460</v>
      </c>
      <c r="D9" s="88"/>
      <c r="E9" s="88">
        <f t="shared" si="0"/>
        <v>0</v>
      </c>
    </row>
    <row r="10" spans="1:14" ht="26.25">
      <c r="A10" s="27" t="s">
        <v>100</v>
      </c>
      <c r="B10" s="89">
        <v>215160</v>
      </c>
      <c r="C10" s="89">
        <v>215460</v>
      </c>
      <c r="D10" s="89"/>
      <c r="E10" s="89">
        <f t="shared" si="0"/>
        <v>0</v>
      </c>
    </row>
    <row r="11" spans="1:14">
      <c r="A11" s="28" t="s">
        <v>101</v>
      </c>
      <c r="B11" s="90">
        <v>215160</v>
      </c>
      <c r="C11" s="90">
        <v>215460</v>
      </c>
      <c r="D11" s="90"/>
      <c r="E11" s="90">
        <f t="shared" si="0"/>
        <v>0</v>
      </c>
    </row>
    <row r="12" spans="1:14" ht="26.25">
      <c r="A12" s="59" t="s">
        <v>28</v>
      </c>
      <c r="B12" s="91">
        <v>215160</v>
      </c>
      <c r="C12" s="91">
        <v>215460</v>
      </c>
      <c r="D12" s="91">
        <v>117899.98</v>
      </c>
      <c r="E12" s="91">
        <f t="shared" si="0"/>
        <v>54.720124385036662</v>
      </c>
    </row>
    <row r="13" spans="1:14" ht="26.25">
      <c r="A13" s="59" t="s">
        <v>29</v>
      </c>
      <c r="B13" s="91">
        <v>215160</v>
      </c>
      <c r="C13" s="91">
        <v>215460</v>
      </c>
      <c r="D13" s="91">
        <v>117899.98</v>
      </c>
      <c r="E13" s="91">
        <f t="shared" si="0"/>
        <v>54.720124385036662</v>
      </c>
    </row>
    <row r="14" spans="1:14" ht="26.25">
      <c r="A14" s="26" t="s">
        <v>102</v>
      </c>
      <c r="B14" s="88">
        <v>620000</v>
      </c>
      <c r="C14" s="88">
        <v>620000</v>
      </c>
      <c r="D14" s="88"/>
      <c r="E14" s="88">
        <f t="shared" si="0"/>
        <v>0</v>
      </c>
    </row>
    <row r="15" spans="1:14" ht="26.25">
      <c r="A15" s="27" t="s">
        <v>100</v>
      </c>
      <c r="B15" s="89">
        <v>620000</v>
      </c>
      <c r="C15" s="89">
        <v>620000</v>
      </c>
      <c r="D15" s="89"/>
      <c r="E15" s="89">
        <f t="shared" si="0"/>
        <v>0</v>
      </c>
    </row>
    <row r="16" spans="1:14">
      <c r="A16" s="28" t="s">
        <v>101</v>
      </c>
      <c r="B16" s="90">
        <v>620000</v>
      </c>
      <c r="C16" s="90">
        <v>620000</v>
      </c>
      <c r="D16" s="90"/>
      <c r="E16" s="90">
        <f t="shared" si="0"/>
        <v>0</v>
      </c>
    </row>
    <row r="17" spans="1:5" ht="26.25">
      <c r="A17" s="59" t="s">
        <v>28</v>
      </c>
      <c r="B17" s="91">
        <v>620000</v>
      </c>
      <c r="C17" s="91">
        <v>620000</v>
      </c>
      <c r="D17" s="91">
        <v>303166.19</v>
      </c>
      <c r="E17" s="91">
        <f t="shared" si="0"/>
        <v>48.89777258064516</v>
      </c>
    </row>
    <row r="18" spans="1:5" ht="26.25">
      <c r="A18" s="59" t="s">
        <v>29</v>
      </c>
      <c r="B18" s="91">
        <v>620000</v>
      </c>
      <c r="C18" s="91">
        <v>620000</v>
      </c>
      <c r="D18" s="91">
        <v>303166.19</v>
      </c>
      <c r="E18" s="91">
        <f t="shared" si="0"/>
        <v>48.89777258064516</v>
      </c>
    </row>
    <row r="19" spans="1:5">
      <c r="A19" s="26" t="s">
        <v>103</v>
      </c>
      <c r="B19" s="88">
        <v>30000</v>
      </c>
      <c r="C19" s="88">
        <v>30000</v>
      </c>
      <c r="D19" s="88"/>
      <c r="E19" s="88">
        <f t="shared" si="0"/>
        <v>0</v>
      </c>
    </row>
    <row r="20" spans="1:5" ht="26.25">
      <c r="A20" s="27" t="s">
        <v>100</v>
      </c>
      <c r="B20" s="89">
        <v>30000</v>
      </c>
      <c r="C20" s="89">
        <v>30000</v>
      </c>
      <c r="D20" s="89"/>
      <c r="E20" s="89">
        <f t="shared" si="0"/>
        <v>0</v>
      </c>
    </row>
    <row r="21" spans="1:5">
      <c r="A21" s="28" t="s">
        <v>101</v>
      </c>
      <c r="B21" s="90">
        <v>30000</v>
      </c>
      <c r="C21" s="90">
        <v>30000</v>
      </c>
      <c r="D21" s="90"/>
      <c r="E21" s="90">
        <f t="shared" si="0"/>
        <v>0</v>
      </c>
    </row>
    <row r="22" spans="1:5" ht="26.25">
      <c r="A22" s="59" t="s">
        <v>28</v>
      </c>
      <c r="B22" s="91">
        <v>30000</v>
      </c>
      <c r="C22" s="91">
        <v>30000</v>
      </c>
      <c r="D22" s="91">
        <v>1773.75</v>
      </c>
      <c r="E22" s="91">
        <f t="shared" si="0"/>
        <v>5.9124999999999996</v>
      </c>
    </row>
    <row r="23" spans="1:5" ht="26.25">
      <c r="A23" s="59" t="s">
        <v>29</v>
      </c>
      <c r="B23" s="91">
        <v>30000</v>
      </c>
      <c r="C23" s="91">
        <v>30000</v>
      </c>
      <c r="D23" s="91">
        <v>1773.75</v>
      </c>
      <c r="E23" s="91">
        <f t="shared" si="0"/>
        <v>5.9124999999999996</v>
      </c>
    </row>
    <row r="24" spans="1:5" ht="26.25">
      <c r="A24" s="26" t="s">
        <v>104</v>
      </c>
      <c r="B24" s="88">
        <v>718000</v>
      </c>
      <c r="C24" s="88">
        <v>718000</v>
      </c>
      <c r="D24" s="88"/>
      <c r="E24" s="88">
        <f t="shared" si="0"/>
        <v>0</v>
      </c>
    </row>
    <row r="25" spans="1:5" ht="26.25">
      <c r="A25" s="27" t="s">
        <v>100</v>
      </c>
      <c r="B25" s="89">
        <v>718000</v>
      </c>
      <c r="C25" s="89">
        <v>718000</v>
      </c>
      <c r="D25" s="89"/>
      <c r="E25" s="89">
        <f t="shared" si="0"/>
        <v>0</v>
      </c>
    </row>
    <row r="26" spans="1:5">
      <c r="A26" s="28" t="s">
        <v>101</v>
      </c>
      <c r="B26" s="90">
        <v>718000</v>
      </c>
      <c r="C26" s="90">
        <v>718000</v>
      </c>
      <c r="D26" s="90"/>
      <c r="E26" s="90">
        <f t="shared" si="0"/>
        <v>0</v>
      </c>
    </row>
    <row r="27" spans="1:5" ht="26.25">
      <c r="A27" s="59" t="s">
        <v>28</v>
      </c>
      <c r="B27" s="91">
        <v>718000</v>
      </c>
      <c r="C27" s="91">
        <v>718000</v>
      </c>
      <c r="D27" s="91">
        <v>718000</v>
      </c>
      <c r="E27" s="91">
        <f t="shared" si="0"/>
        <v>100</v>
      </c>
    </row>
    <row r="28" spans="1:5" ht="39">
      <c r="A28" s="59" t="s">
        <v>30</v>
      </c>
      <c r="B28" s="91">
        <v>718000</v>
      </c>
      <c r="C28" s="91">
        <v>718000</v>
      </c>
      <c r="D28" s="91">
        <v>718000</v>
      </c>
      <c r="E28" s="91">
        <f>SUM(D28/C28*100)</f>
        <v>100</v>
      </c>
    </row>
    <row r="29" spans="1:5" ht="26.25">
      <c r="A29" s="25" t="s">
        <v>105</v>
      </c>
      <c r="B29" s="87">
        <v>70500</v>
      </c>
      <c r="C29" s="87">
        <v>122499.29</v>
      </c>
      <c r="D29" s="87"/>
      <c r="E29" s="87">
        <f t="shared" si="0"/>
        <v>0</v>
      </c>
    </row>
    <row r="30" spans="1:5" ht="26.25">
      <c r="A30" s="26" t="s">
        <v>106</v>
      </c>
      <c r="B30" s="88">
        <v>70500</v>
      </c>
      <c r="C30" s="88">
        <v>122499.29</v>
      </c>
      <c r="D30" s="88"/>
      <c r="E30" s="88">
        <f t="shared" si="0"/>
        <v>0</v>
      </c>
    </row>
    <row r="31" spans="1:5">
      <c r="A31" s="27" t="s">
        <v>107</v>
      </c>
      <c r="B31" s="89">
        <v>70500</v>
      </c>
      <c r="C31" s="89">
        <v>122499.29</v>
      </c>
      <c r="D31" s="89"/>
      <c r="E31" s="89">
        <f t="shared" si="0"/>
        <v>0</v>
      </c>
    </row>
    <row r="32" spans="1:5">
      <c r="A32" s="28" t="s">
        <v>108</v>
      </c>
      <c r="B32" s="90">
        <f>SUM(B33+B36)</f>
        <v>70500</v>
      </c>
      <c r="C32" s="90">
        <f>SUM(C33+C36)</f>
        <v>122499.29000000001</v>
      </c>
      <c r="D32" s="90"/>
      <c r="E32" s="90">
        <f t="shared" si="0"/>
        <v>0</v>
      </c>
    </row>
    <row r="33" spans="1:7" ht="26.25">
      <c r="A33" s="9" t="s">
        <v>23</v>
      </c>
      <c r="B33" s="92">
        <f>SUM(B34:B35)</f>
        <v>60500</v>
      </c>
      <c r="C33" s="92">
        <f>SUM(C34:C35)</f>
        <v>73800</v>
      </c>
      <c r="D33" s="92">
        <f>SUM(D34:D35)</f>
        <v>25811</v>
      </c>
      <c r="E33" s="92">
        <f t="shared" si="0"/>
        <v>34.97425474254743</v>
      </c>
    </row>
    <row r="34" spans="1:7">
      <c r="A34" s="10" t="s">
        <v>24</v>
      </c>
      <c r="B34" s="91">
        <v>3500</v>
      </c>
      <c r="C34" s="91">
        <v>3800</v>
      </c>
      <c r="D34" s="91">
        <v>846</v>
      </c>
      <c r="E34" s="91">
        <f t="shared" si="0"/>
        <v>22.263157894736842</v>
      </c>
    </row>
    <row r="35" spans="1:7">
      <c r="A35" s="10" t="s">
        <v>25</v>
      </c>
      <c r="B35" s="91">
        <v>57000</v>
      </c>
      <c r="C35" s="91">
        <v>70000</v>
      </c>
      <c r="D35" s="91">
        <v>24965</v>
      </c>
      <c r="E35" s="91">
        <f t="shared" si="0"/>
        <v>35.664285714285718</v>
      </c>
    </row>
    <row r="36" spans="1:7">
      <c r="A36" s="9" t="s">
        <v>33</v>
      </c>
      <c r="B36" s="91">
        <v>10000</v>
      </c>
      <c r="C36" s="91">
        <v>48699.29</v>
      </c>
      <c r="D36" s="91"/>
      <c r="E36" s="93">
        <f t="shared" si="0"/>
        <v>0</v>
      </c>
    </row>
    <row r="37" spans="1:7" ht="26.25">
      <c r="A37" s="25" t="s">
        <v>109</v>
      </c>
      <c r="B37" s="87">
        <f>SUM(B38+B43+B49+B55+B61+B67+B74+B79+B84)</f>
        <v>9699350</v>
      </c>
      <c r="C37" s="87">
        <f>SUM(C38+C43+C49+C55+C61+C67+C74+C79+C84)</f>
        <v>9900462.6400000006</v>
      </c>
      <c r="D37" s="94"/>
      <c r="E37" s="95">
        <f t="shared" si="0"/>
        <v>0</v>
      </c>
    </row>
    <row r="38" spans="1:7">
      <c r="A38" s="26" t="s">
        <v>110</v>
      </c>
      <c r="B38" s="88">
        <v>2000</v>
      </c>
      <c r="C38" s="88">
        <v>2000</v>
      </c>
      <c r="D38" s="96"/>
      <c r="E38" s="97">
        <f t="shared" si="0"/>
        <v>0</v>
      </c>
      <c r="F38" s="79"/>
      <c r="G38" s="79"/>
    </row>
    <row r="39" spans="1:7">
      <c r="A39" s="27" t="s">
        <v>107</v>
      </c>
      <c r="B39" s="89">
        <v>2000</v>
      </c>
      <c r="C39" s="89">
        <v>2000</v>
      </c>
      <c r="D39" s="98"/>
      <c r="E39" s="99">
        <f t="shared" si="0"/>
        <v>0</v>
      </c>
      <c r="F39" s="80"/>
      <c r="G39" s="80"/>
    </row>
    <row r="40" spans="1:7">
      <c r="A40" s="28" t="s">
        <v>111</v>
      </c>
      <c r="B40" s="90">
        <v>2000</v>
      </c>
      <c r="C40" s="90">
        <v>2000</v>
      </c>
      <c r="D40" s="100"/>
      <c r="E40" s="101">
        <f t="shared" si="0"/>
        <v>0</v>
      </c>
      <c r="F40" s="81"/>
      <c r="G40" s="81"/>
    </row>
    <row r="41" spans="1:7" ht="26.25">
      <c r="A41" s="59" t="s">
        <v>28</v>
      </c>
      <c r="B41" s="91">
        <v>2000</v>
      </c>
      <c r="C41" s="91">
        <v>2000</v>
      </c>
      <c r="D41" s="102">
        <v>990</v>
      </c>
      <c r="E41" s="103">
        <f t="shared" si="0"/>
        <v>49.5</v>
      </c>
      <c r="F41" s="81"/>
      <c r="G41" s="81"/>
    </row>
    <row r="42" spans="1:7" ht="26.25">
      <c r="A42" s="59" t="s">
        <v>29</v>
      </c>
      <c r="B42" s="91">
        <v>2000</v>
      </c>
      <c r="C42" s="91">
        <v>2000</v>
      </c>
      <c r="D42" s="102">
        <v>990</v>
      </c>
      <c r="E42" s="103">
        <f t="shared" si="0"/>
        <v>49.5</v>
      </c>
      <c r="F42" s="81"/>
      <c r="G42" s="81"/>
    </row>
    <row r="43" spans="1:7" ht="26.25">
      <c r="A43" s="26" t="s">
        <v>112</v>
      </c>
      <c r="B43" s="88">
        <v>120050</v>
      </c>
      <c r="C43" s="88">
        <v>237504.12</v>
      </c>
      <c r="D43" s="88"/>
      <c r="E43" s="104">
        <f t="shared" si="0"/>
        <v>0</v>
      </c>
    </row>
    <row r="44" spans="1:7">
      <c r="A44" s="27" t="s">
        <v>107</v>
      </c>
      <c r="B44" s="89">
        <v>120050</v>
      </c>
      <c r="C44" s="89">
        <v>237504.12</v>
      </c>
      <c r="D44" s="89"/>
      <c r="E44" s="89"/>
    </row>
    <row r="45" spans="1:7" ht="26.25">
      <c r="A45" s="28" t="s">
        <v>113</v>
      </c>
      <c r="B45" s="90">
        <f>SUM(B48+B47)</f>
        <v>120050</v>
      </c>
      <c r="C45" s="90">
        <f>SUM(C47:C48)</f>
        <v>237504.12</v>
      </c>
      <c r="D45" s="90"/>
      <c r="E45" s="90">
        <f t="shared" si="0"/>
        <v>0</v>
      </c>
    </row>
    <row r="46" spans="1:7">
      <c r="A46" s="9" t="s">
        <v>31</v>
      </c>
      <c r="B46" s="91">
        <v>1300</v>
      </c>
      <c r="C46" s="91">
        <v>1100</v>
      </c>
      <c r="D46" s="91">
        <v>315.01</v>
      </c>
      <c r="E46" s="91">
        <f t="shared" si="0"/>
        <v>28.637272727272727</v>
      </c>
    </row>
    <row r="47" spans="1:7">
      <c r="A47" s="10" t="s">
        <v>32</v>
      </c>
      <c r="B47" s="91">
        <v>1300</v>
      </c>
      <c r="C47" s="91">
        <v>1100</v>
      </c>
      <c r="D47" s="91">
        <v>315.01</v>
      </c>
      <c r="E47" s="91">
        <f t="shared" si="0"/>
        <v>28.637272727272727</v>
      </c>
    </row>
    <row r="48" spans="1:7">
      <c r="A48" s="9" t="s">
        <v>33</v>
      </c>
      <c r="B48" s="91">
        <v>118750</v>
      </c>
      <c r="C48" s="91">
        <v>236404.12</v>
      </c>
      <c r="D48" s="91"/>
      <c r="E48" s="91">
        <f t="shared" si="0"/>
        <v>0</v>
      </c>
    </row>
    <row r="49" spans="1:5" ht="26.25">
      <c r="A49" s="26" t="s">
        <v>114</v>
      </c>
      <c r="B49" s="88">
        <v>67000</v>
      </c>
      <c r="C49" s="88">
        <v>67000</v>
      </c>
      <c r="D49" s="88"/>
      <c r="E49" s="88">
        <f t="shared" si="0"/>
        <v>0</v>
      </c>
    </row>
    <row r="50" spans="1:5">
      <c r="A50" s="27" t="s">
        <v>107</v>
      </c>
      <c r="B50" s="89">
        <v>67000</v>
      </c>
      <c r="C50" s="89">
        <v>67000</v>
      </c>
      <c r="D50" s="89"/>
      <c r="E50" s="89">
        <f t="shared" si="0"/>
        <v>0</v>
      </c>
    </row>
    <row r="51" spans="1:5">
      <c r="A51" s="28" t="s">
        <v>115</v>
      </c>
      <c r="B51" s="90">
        <v>67000</v>
      </c>
      <c r="C51" s="90">
        <v>67000</v>
      </c>
      <c r="D51" s="90"/>
      <c r="E51" s="90">
        <f t="shared" si="0"/>
        <v>0</v>
      </c>
    </row>
    <row r="52" spans="1:5" ht="39">
      <c r="A52" s="9" t="s">
        <v>26</v>
      </c>
      <c r="B52" s="91">
        <v>67000</v>
      </c>
      <c r="C52" s="91">
        <v>67000</v>
      </c>
      <c r="D52" s="91">
        <f>SUM(D53:D54)</f>
        <v>13728.18</v>
      </c>
      <c r="E52" s="91">
        <f t="shared" si="0"/>
        <v>20.489820895522389</v>
      </c>
    </row>
    <row r="53" spans="1:5">
      <c r="A53" s="10" t="s">
        <v>27</v>
      </c>
      <c r="B53" s="91">
        <v>30000</v>
      </c>
      <c r="C53" s="91">
        <v>30000</v>
      </c>
      <c r="D53" s="91">
        <v>2000</v>
      </c>
      <c r="E53" s="91">
        <f t="shared" si="0"/>
        <v>6.666666666666667</v>
      </c>
    </row>
    <row r="54" spans="1:5">
      <c r="A54" s="10" t="s">
        <v>182</v>
      </c>
      <c r="B54" s="91">
        <v>37000</v>
      </c>
      <c r="C54" s="91">
        <v>37000</v>
      </c>
      <c r="D54" s="91">
        <v>11728.18</v>
      </c>
      <c r="E54" s="91">
        <f t="shared" si="0"/>
        <v>31.697783783783784</v>
      </c>
    </row>
    <row r="55" spans="1:5" ht="26.25">
      <c r="A55" s="26" t="s">
        <v>116</v>
      </c>
      <c r="B55" s="88">
        <v>55000</v>
      </c>
      <c r="C55" s="88">
        <v>55665.07</v>
      </c>
      <c r="D55" s="88"/>
      <c r="E55" s="88">
        <f t="shared" si="0"/>
        <v>0</v>
      </c>
    </row>
    <row r="56" spans="1:5">
      <c r="A56" s="27" t="s">
        <v>107</v>
      </c>
      <c r="B56" s="89">
        <v>55000</v>
      </c>
      <c r="C56" s="89">
        <v>55665.07</v>
      </c>
      <c r="D56" s="89"/>
      <c r="E56" s="89">
        <f t="shared" si="0"/>
        <v>0</v>
      </c>
    </row>
    <row r="57" spans="1:5" ht="26.25">
      <c r="A57" s="28" t="s">
        <v>117</v>
      </c>
      <c r="B57" s="90">
        <v>55000</v>
      </c>
      <c r="C57" s="90">
        <v>55665.07</v>
      </c>
      <c r="D57" s="90"/>
      <c r="E57" s="90">
        <f t="shared" si="0"/>
        <v>0</v>
      </c>
    </row>
    <row r="58" spans="1:5">
      <c r="A58" s="9" t="s">
        <v>21</v>
      </c>
      <c r="B58" s="91">
        <v>55000</v>
      </c>
      <c r="C58" s="91">
        <v>55000</v>
      </c>
      <c r="D58" s="91">
        <v>1800</v>
      </c>
      <c r="E58" s="91">
        <f t="shared" si="0"/>
        <v>3.2727272727272729</v>
      </c>
    </row>
    <row r="59" spans="1:5">
      <c r="A59" s="10" t="s">
        <v>22</v>
      </c>
      <c r="B59" s="91">
        <v>55000</v>
      </c>
      <c r="C59" s="91">
        <v>55000</v>
      </c>
      <c r="D59" s="91">
        <v>1800</v>
      </c>
      <c r="E59" s="91">
        <f t="shared" si="0"/>
        <v>3.2727272727272729</v>
      </c>
    </row>
    <row r="60" spans="1:5">
      <c r="A60" s="9" t="s">
        <v>33</v>
      </c>
      <c r="B60" s="91">
        <v>0</v>
      </c>
      <c r="C60" s="91">
        <v>665.07</v>
      </c>
      <c r="D60" s="91"/>
      <c r="E60" s="91">
        <f t="shared" si="0"/>
        <v>0</v>
      </c>
    </row>
    <row r="61" spans="1:5" ht="26.25">
      <c r="A61" s="26" t="s">
        <v>118</v>
      </c>
      <c r="B61" s="88">
        <v>115000</v>
      </c>
      <c r="C61" s="88">
        <v>203000</v>
      </c>
      <c r="D61" s="88"/>
      <c r="E61" s="88">
        <f t="shared" si="0"/>
        <v>0</v>
      </c>
    </row>
    <row r="62" spans="1:5">
      <c r="A62" s="27" t="s">
        <v>107</v>
      </c>
      <c r="B62" s="89">
        <v>115000</v>
      </c>
      <c r="C62" s="89">
        <v>203000</v>
      </c>
      <c r="D62" s="89"/>
      <c r="E62" s="89">
        <f t="shared" si="0"/>
        <v>0</v>
      </c>
    </row>
    <row r="63" spans="1:5" ht="26.25">
      <c r="A63" s="28" t="s">
        <v>119</v>
      </c>
      <c r="B63" s="90">
        <v>115000</v>
      </c>
      <c r="C63" s="90">
        <v>203000</v>
      </c>
      <c r="D63" s="90"/>
      <c r="E63" s="90">
        <f t="shared" si="0"/>
        <v>0</v>
      </c>
    </row>
    <row r="64" spans="1:5" ht="26.25">
      <c r="A64" s="9" t="s">
        <v>13</v>
      </c>
      <c r="B64" s="91">
        <v>115000</v>
      </c>
      <c r="C64" s="91">
        <v>103000</v>
      </c>
      <c r="D64" s="91">
        <v>25830.09</v>
      </c>
      <c r="E64" s="91">
        <f t="shared" si="0"/>
        <v>25.077757281553399</v>
      </c>
    </row>
    <row r="65" spans="1:5" ht="26.25">
      <c r="A65" s="10" t="s">
        <v>14</v>
      </c>
      <c r="B65" s="91">
        <v>115000</v>
      </c>
      <c r="C65" s="91">
        <v>103000</v>
      </c>
      <c r="D65" s="91">
        <v>25830.09</v>
      </c>
      <c r="E65" s="91">
        <f t="shared" si="0"/>
        <v>25.077757281553399</v>
      </c>
    </row>
    <row r="66" spans="1:5">
      <c r="A66" s="9" t="s">
        <v>33</v>
      </c>
      <c r="B66" s="91">
        <v>0</v>
      </c>
      <c r="C66" s="91">
        <v>100000</v>
      </c>
      <c r="D66" s="91"/>
      <c r="E66" s="91">
        <f t="shared" si="0"/>
        <v>0</v>
      </c>
    </row>
    <row r="67" spans="1:5" ht="26.25">
      <c r="A67" s="26" t="s">
        <v>120</v>
      </c>
      <c r="B67" s="88">
        <v>500000</v>
      </c>
      <c r="C67" s="88">
        <v>1130193.45</v>
      </c>
      <c r="D67" s="88"/>
      <c r="E67" s="88">
        <f t="shared" si="0"/>
        <v>0</v>
      </c>
    </row>
    <row r="68" spans="1:5">
      <c r="A68" s="27" t="s">
        <v>107</v>
      </c>
      <c r="B68" s="89">
        <v>500000</v>
      </c>
      <c r="C68" s="89">
        <v>1130193.45</v>
      </c>
      <c r="D68" s="89"/>
      <c r="E68" s="89">
        <f t="shared" si="0"/>
        <v>0</v>
      </c>
    </row>
    <row r="69" spans="1:5">
      <c r="A69" s="28" t="s">
        <v>121</v>
      </c>
      <c r="B69" s="90">
        <v>500000</v>
      </c>
      <c r="C69" s="90">
        <v>1130193.45</v>
      </c>
      <c r="D69" s="90"/>
      <c r="E69" s="90">
        <f t="shared" si="0"/>
        <v>0</v>
      </c>
    </row>
    <row r="70" spans="1:5">
      <c r="A70" s="28" t="s">
        <v>122</v>
      </c>
      <c r="B70" s="90">
        <v>500000</v>
      </c>
      <c r="C70" s="90">
        <f>SUM(C73+C72)</f>
        <v>1130193.45</v>
      </c>
      <c r="D70" s="90"/>
      <c r="E70" s="90">
        <f t="shared" si="0"/>
        <v>0</v>
      </c>
    </row>
    <row r="71" spans="1:5">
      <c r="A71" s="9" t="s">
        <v>16</v>
      </c>
      <c r="B71" s="91">
        <v>500000</v>
      </c>
      <c r="C71" s="91">
        <v>1122190.9099999999</v>
      </c>
      <c r="D71" s="91">
        <v>120694.19</v>
      </c>
      <c r="E71" s="91">
        <f t="shared" si="0"/>
        <v>10.755227913938459</v>
      </c>
    </row>
    <row r="72" spans="1:5" ht="26.25">
      <c r="A72" s="10" t="s">
        <v>17</v>
      </c>
      <c r="B72" s="91">
        <v>500000</v>
      </c>
      <c r="C72" s="91">
        <v>1122190.9099999999</v>
      </c>
      <c r="D72" s="91">
        <v>120694.19</v>
      </c>
      <c r="E72" s="91">
        <f t="shared" si="0"/>
        <v>10.755227913938459</v>
      </c>
    </row>
    <row r="73" spans="1:5">
      <c r="A73" s="9" t="s">
        <v>33</v>
      </c>
      <c r="B73" s="91">
        <v>0</v>
      </c>
      <c r="C73" s="91">
        <v>8002.54</v>
      </c>
      <c r="D73" s="91"/>
      <c r="E73" s="91">
        <f t="shared" ref="E73:E88" si="1">SUM(D73/C73*100)</f>
        <v>0</v>
      </c>
    </row>
    <row r="74" spans="1:5" ht="26.25">
      <c r="A74" s="26" t="s">
        <v>123</v>
      </c>
      <c r="B74" s="88">
        <v>300</v>
      </c>
      <c r="C74" s="88">
        <v>100</v>
      </c>
      <c r="D74" s="88"/>
      <c r="E74" s="88">
        <f t="shared" si="1"/>
        <v>0</v>
      </c>
    </row>
    <row r="75" spans="1:5">
      <c r="A75" s="27" t="s">
        <v>107</v>
      </c>
      <c r="B75" s="89">
        <v>300</v>
      </c>
      <c r="C75" s="89">
        <v>100</v>
      </c>
      <c r="D75" s="89"/>
      <c r="E75" s="89">
        <f t="shared" si="1"/>
        <v>0</v>
      </c>
    </row>
    <row r="76" spans="1:5">
      <c r="A76" s="28" t="s">
        <v>124</v>
      </c>
      <c r="B76" s="90">
        <v>300</v>
      </c>
      <c r="C76" s="90">
        <v>100</v>
      </c>
      <c r="D76" s="90"/>
      <c r="E76" s="90">
        <f t="shared" si="1"/>
        <v>0</v>
      </c>
    </row>
    <row r="77" spans="1:5">
      <c r="A77" s="9" t="s">
        <v>19</v>
      </c>
      <c r="B77" s="91">
        <v>300</v>
      </c>
      <c r="C77" s="91">
        <v>100</v>
      </c>
      <c r="D77" s="91">
        <v>2.88</v>
      </c>
      <c r="E77" s="91">
        <f t="shared" si="1"/>
        <v>2.88</v>
      </c>
    </row>
    <row r="78" spans="1:5" ht="26.25">
      <c r="A78" s="10" t="s">
        <v>20</v>
      </c>
      <c r="B78" s="91">
        <v>300</v>
      </c>
      <c r="C78" s="91">
        <v>100</v>
      </c>
      <c r="D78" s="91">
        <v>2.88</v>
      </c>
      <c r="E78" s="91">
        <f t="shared" si="1"/>
        <v>2.88</v>
      </c>
    </row>
    <row r="79" spans="1:5">
      <c r="A79" s="26" t="s">
        <v>125</v>
      </c>
      <c r="B79" s="88">
        <v>30000</v>
      </c>
      <c r="C79" s="88">
        <v>50000</v>
      </c>
      <c r="D79" s="88"/>
      <c r="E79" s="88">
        <f t="shared" si="1"/>
        <v>0</v>
      </c>
    </row>
    <row r="80" spans="1:5">
      <c r="A80" s="27" t="s">
        <v>107</v>
      </c>
      <c r="B80" s="89">
        <v>30000</v>
      </c>
      <c r="C80" s="89">
        <v>50000</v>
      </c>
      <c r="D80" s="89"/>
      <c r="E80" s="89">
        <f t="shared" si="1"/>
        <v>0</v>
      </c>
    </row>
    <row r="81" spans="1:5">
      <c r="A81" s="28" t="s">
        <v>111</v>
      </c>
      <c r="B81" s="90">
        <v>30000</v>
      </c>
      <c r="C81" s="90">
        <v>50000</v>
      </c>
      <c r="D81" s="90"/>
      <c r="E81" s="90">
        <f t="shared" si="1"/>
        <v>0</v>
      </c>
    </row>
    <row r="82" spans="1:5" ht="26.25">
      <c r="A82" s="59" t="s">
        <v>28</v>
      </c>
      <c r="B82" s="91">
        <v>30000</v>
      </c>
      <c r="C82" s="91">
        <v>50000</v>
      </c>
      <c r="D82" s="91">
        <v>4037.82</v>
      </c>
      <c r="E82" s="91">
        <f t="shared" si="1"/>
        <v>8.0756399999999999</v>
      </c>
    </row>
    <row r="83" spans="1:5" ht="26.25">
      <c r="A83" s="59" t="s">
        <v>29</v>
      </c>
      <c r="B83" s="91">
        <v>30000</v>
      </c>
      <c r="C83" s="91">
        <v>50000</v>
      </c>
      <c r="D83" s="91">
        <v>4037.82</v>
      </c>
      <c r="E83" s="91">
        <f t="shared" si="1"/>
        <v>8.0756399999999999</v>
      </c>
    </row>
    <row r="84" spans="1:5">
      <c r="A84" s="26" t="s">
        <v>127</v>
      </c>
      <c r="B84" s="88">
        <v>8810000</v>
      </c>
      <c r="C84" s="88">
        <v>8155000</v>
      </c>
      <c r="D84" s="88"/>
      <c r="E84" s="88">
        <f t="shared" si="1"/>
        <v>0</v>
      </c>
    </row>
    <row r="85" spans="1:5" ht="26.25">
      <c r="A85" s="27" t="s">
        <v>100</v>
      </c>
      <c r="B85" s="89">
        <v>8810000</v>
      </c>
      <c r="C85" s="89">
        <v>8155000</v>
      </c>
      <c r="D85" s="89"/>
      <c r="E85" s="89">
        <f t="shared" si="1"/>
        <v>0</v>
      </c>
    </row>
    <row r="86" spans="1:5">
      <c r="A86" s="28" t="s">
        <v>181</v>
      </c>
      <c r="B86" s="105">
        <v>8810000</v>
      </c>
      <c r="C86" s="105">
        <v>8155000</v>
      </c>
      <c r="D86" s="105"/>
      <c r="E86" s="105">
        <f t="shared" si="1"/>
        <v>0</v>
      </c>
    </row>
    <row r="87" spans="1:5" ht="26.25">
      <c r="A87" s="83" t="s">
        <v>13</v>
      </c>
      <c r="B87" s="106">
        <v>8810000</v>
      </c>
      <c r="C87" s="106">
        <v>8155000</v>
      </c>
      <c r="D87" s="106">
        <v>3999583.16</v>
      </c>
      <c r="E87" s="106">
        <f t="shared" si="1"/>
        <v>49.044551318209692</v>
      </c>
    </row>
    <row r="88" spans="1:5" ht="26.25">
      <c r="A88" s="84" t="s">
        <v>14</v>
      </c>
      <c r="B88" s="106">
        <v>8810000</v>
      </c>
      <c r="C88" s="106">
        <v>8155000</v>
      </c>
      <c r="D88" s="106">
        <v>3999583.16</v>
      </c>
      <c r="E88" s="106">
        <f t="shared" si="1"/>
        <v>49.044551318209692</v>
      </c>
    </row>
  </sheetData>
  <mergeCells count="2">
    <mergeCell ref="A2:F2"/>
    <mergeCell ref="A4:E4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F185"/>
  <sheetViews>
    <sheetView topLeftCell="A115" workbookViewId="0">
      <selection activeCell="A154" sqref="A154"/>
    </sheetView>
  </sheetViews>
  <sheetFormatPr defaultRowHeight="15"/>
  <cols>
    <col min="1" max="1" width="55" customWidth="1"/>
    <col min="2" max="2" width="20.5703125" customWidth="1"/>
    <col min="3" max="3" width="19.7109375" customWidth="1"/>
    <col min="4" max="4" width="18.7109375" customWidth="1"/>
    <col min="5" max="5" width="17.7109375" customWidth="1"/>
  </cols>
  <sheetData>
    <row r="2" spans="1:5">
      <c r="A2" s="119" t="s">
        <v>91</v>
      </c>
      <c r="B2" s="120"/>
      <c r="C2" s="120"/>
      <c r="D2" s="120"/>
      <c r="E2" s="120"/>
    </row>
    <row r="3" spans="1:5" ht="15.75" thickBot="1"/>
    <row r="4" spans="1:5" ht="29.25" customHeight="1" thickBot="1">
      <c r="A4" s="3" t="s">
        <v>2</v>
      </c>
      <c r="B4" s="3" t="s">
        <v>94</v>
      </c>
      <c r="C4" s="3" t="s">
        <v>95</v>
      </c>
      <c r="D4" s="3" t="s">
        <v>96</v>
      </c>
      <c r="E4" s="3" t="s">
        <v>97</v>
      </c>
    </row>
    <row r="5" spans="1:5">
      <c r="A5" s="11" t="s">
        <v>9</v>
      </c>
      <c r="B5" s="65">
        <v>11353010</v>
      </c>
      <c r="C5" s="65">
        <v>11606421.93</v>
      </c>
      <c r="D5" s="65">
        <v>5289231.41</v>
      </c>
      <c r="E5" s="65">
        <v>45.57</v>
      </c>
    </row>
    <row r="6" spans="1:5">
      <c r="A6" s="13" t="s">
        <v>10</v>
      </c>
      <c r="B6" s="66">
        <v>11353010</v>
      </c>
      <c r="C6" s="66">
        <v>11606421.93</v>
      </c>
      <c r="D6" s="66">
        <v>5289231.41</v>
      </c>
      <c r="E6" s="66">
        <v>45.57</v>
      </c>
    </row>
    <row r="7" spans="1:5">
      <c r="A7" s="13" t="s">
        <v>11</v>
      </c>
      <c r="B7" s="66">
        <v>11353010</v>
      </c>
      <c r="C7" s="66">
        <v>11606421.93</v>
      </c>
      <c r="D7" s="66">
        <v>5289231.41</v>
      </c>
      <c r="E7" s="66">
        <v>45.57</v>
      </c>
    </row>
    <row r="8" spans="1:5">
      <c r="A8" s="15" t="s">
        <v>12</v>
      </c>
      <c r="B8" s="60">
        <f>SUM(B9+B64+B94)</f>
        <v>11353010</v>
      </c>
      <c r="C8" s="60">
        <f>SUM(C9+C64+C94)</f>
        <v>11606421.93</v>
      </c>
      <c r="D8" s="60">
        <v>5289231.41</v>
      </c>
      <c r="E8" s="60">
        <v>45.57</v>
      </c>
    </row>
    <row r="9" spans="1:5">
      <c r="A9" s="25" t="s">
        <v>98</v>
      </c>
      <c r="B9" s="67">
        <f>SUM(B10+B41+B54+B59)</f>
        <v>1583160</v>
      </c>
      <c r="C9" s="67">
        <v>1583460</v>
      </c>
      <c r="D9" s="67">
        <v>1168496.44</v>
      </c>
      <c r="E9" s="67">
        <v>73.790000000000006</v>
      </c>
    </row>
    <row r="10" spans="1:5" ht="26.25">
      <c r="A10" s="26" t="s">
        <v>99</v>
      </c>
      <c r="B10" s="61">
        <v>215160</v>
      </c>
      <c r="C10" s="61">
        <v>215460</v>
      </c>
      <c r="D10" s="61">
        <v>145556.5</v>
      </c>
      <c r="E10" s="61">
        <v>67.56</v>
      </c>
    </row>
    <row r="11" spans="1:5">
      <c r="A11" s="27" t="s">
        <v>100</v>
      </c>
      <c r="B11" s="62">
        <v>215160</v>
      </c>
      <c r="C11" s="62">
        <v>215460</v>
      </c>
      <c r="D11" s="62">
        <v>145556.5</v>
      </c>
      <c r="E11" s="62">
        <v>67.56</v>
      </c>
    </row>
    <row r="12" spans="1:5">
      <c r="A12" s="28" t="s">
        <v>101</v>
      </c>
      <c r="B12" s="63">
        <v>215160</v>
      </c>
      <c r="C12" s="63">
        <v>215460</v>
      </c>
      <c r="D12" s="63">
        <v>145556.5</v>
      </c>
      <c r="E12" s="63">
        <v>67.56</v>
      </c>
    </row>
    <row r="13" spans="1:5">
      <c r="A13" s="17" t="s">
        <v>41</v>
      </c>
      <c r="B13" s="60">
        <v>35000</v>
      </c>
      <c r="C13" s="60">
        <v>35000</v>
      </c>
      <c r="D13" s="60">
        <v>23732.22</v>
      </c>
      <c r="E13" s="60">
        <f>SUM(D13/C13*100)</f>
        <v>67.806342857142866</v>
      </c>
    </row>
    <row r="14" spans="1:5">
      <c r="A14" s="18" t="s">
        <v>42</v>
      </c>
      <c r="B14" s="60">
        <v>25000</v>
      </c>
      <c r="C14" s="60">
        <v>25000</v>
      </c>
      <c r="D14" s="60">
        <v>19990.22</v>
      </c>
      <c r="E14" s="60">
        <f t="shared" ref="E14:E77" si="0">SUM(D14/C14*100)</f>
        <v>79.960880000000003</v>
      </c>
    </row>
    <row r="15" spans="1:5">
      <c r="A15" s="18" t="s">
        <v>44</v>
      </c>
      <c r="B15" s="60">
        <v>5000</v>
      </c>
      <c r="C15" s="60">
        <v>5000</v>
      </c>
      <c r="D15" s="60">
        <v>3100</v>
      </c>
      <c r="E15" s="60">
        <f t="shared" si="0"/>
        <v>62</v>
      </c>
    </row>
    <row r="16" spans="1:5">
      <c r="A16" s="18" t="s">
        <v>45</v>
      </c>
      <c r="B16" s="60">
        <v>5000</v>
      </c>
      <c r="C16" s="60">
        <v>5000</v>
      </c>
      <c r="D16" s="60">
        <v>642</v>
      </c>
      <c r="E16" s="60">
        <f t="shared" si="0"/>
        <v>12.839999999999998</v>
      </c>
    </row>
    <row r="17" spans="1:5">
      <c r="A17" s="17" t="s">
        <v>46</v>
      </c>
      <c r="B17" s="60">
        <f>SUM(B18:B23)</f>
        <v>42000</v>
      </c>
      <c r="C17" s="60">
        <f>SUM(C18:C23)</f>
        <v>50000</v>
      </c>
      <c r="D17" s="60">
        <v>45574.41</v>
      </c>
      <c r="E17" s="60">
        <f t="shared" si="0"/>
        <v>91.148820000000015</v>
      </c>
    </row>
    <row r="18" spans="1:5">
      <c r="A18" s="18" t="s">
        <v>47</v>
      </c>
      <c r="B18" s="60">
        <v>30000</v>
      </c>
      <c r="C18" s="60">
        <v>40000</v>
      </c>
      <c r="D18" s="60">
        <v>37981.279999999999</v>
      </c>
      <c r="E18" s="60">
        <f t="shared" si="0"/>
        <v>94.953199999999995</v>
      </c>
    </row>
    <row r="19" spans="1:5">
      <c r="A19" s="18" t="s">
        <v>48</v>
      </c>
      <c r="B19" s="60">
        <v>3000</v>
      </c>
      <c r="C19" s="60">
        <v>1000</v>
      </c>
      <c r="D19" s="60">
        <v>94.94</v>
      </c>
      <c r="E19" s="60">
        <f t="shared" si="0"/>
        <v>9.4939999999999998</v>
      </c>
    </row>
    <row r="20" spans="1:5">
      <c r="A20" s="18" t="s">
        <v>49</v>
      </c>
      <c r="B20" s="60">
        <v>3000</v>
      </c>
      <c r="C20" s="60">
        <v>3000</v>
      </c>
      <c r="D20" s="60">
        <v>2657.5</v>
      </c>
      <c r="E20" s="60">
        <f t="shared" si="0"/>
        <v>88.583333333333343</v>
      </c>
    </row>
    <row r="21" spans="1:5" ht="26.25">
      <c r="A21" s="18" t="s">
        <v>50</v>
      </c>
      <c r="B21" s="60">
        <v>2000</v>
      </c>
      <c r="C21" s="60">
        <v>2000</v>
      </c>
      <c r="D21" s="60">
        <v>1711.94</v>
      </c>
      <c r="E21" s="60">
        <f t="shared" si="0"/>
        <v>85.596999999999994</v>
      </c>
    </row>
    <row r="22" spans="1:5">
      <c r="A22" s="18" t="s">
        <v>51</v>
      </c>
      <c r="B22" s="60">
        <v>3000</v>
      </c>
      <c r="C22" s="60">
        <v>3000</v>
      </c>
      <c r="D22" s="60">
        <v>2348.84</v>
      </c>
      <c r="E22" s="60">
        <f t="shared" si="0"/>
        <v>78.294666666666672</v>
      </c>
    </row>
    <row r="23" spans="1:5">
      <c r="A23" s="18" t="s">
        <v>52</v>
      </c>
      <c r="B23" s="60">
        <v>1000</v>
      </c>
      <c r="C23" s="60">
        <v>1000</v>
      </c>
      <c r="D23" s="60">
        <v>779.91</v>
      </c>
      <c r="E23" s="60">
        <f t="shared" si="0"/>
        <v>77.991</v>
      </c>
    </row>
    <row r="24" spans="1:5">
      <c r="A24" s="17" t="s">
        <v>53</v>
      </c>
      <c r="B24" s="60">
        <f>SUM(B25:B32)</f>
        <v>120660</v>
      </c>
      <c r="C24" s="60">
        <f>SUM(C25:C32)</f>
        <v>110460</v>
      </c>
      <c r="D24" s="60">
        <v>68493.58</v>
      </c>
      <c r="E24" s="60">
        <f t="shared" si="0"/>
        <v>62.007586456635892</v>
      </c>
    </row>
    <row r="25" spans="1:5">
      <c r="A25" s="18" t="s">
        <v>54</v>
      </c>
      <c r="B25" s="60">
        <v>15000</v>
      </c>
      <c r="C25" s="60">
        <v>13000</v>
      </c>
      <c r="D25" s="60">
        <v>10202.280000000001</v>
      </c>
      <c r="E25" s="60">
        <f t="shared" si="0"/>
        <v>78.479076923076931</v>
      </c>
    </row>
    <row r="26" spans="1:5">
      <c r="A26" s="18" t="s">
        <v>55</v>
      </c>
      <c r="B26" s="60">
        <v>5000</v>
      </c>
      <c r="C26" s="60">
        <v>4000</v>
      </c>
      <c r="D26" s="60">
        <v>2472.25</v>
      </c>
      <c r="E26" s="60">
        <f t="shared" si="0"/>
        <v>61.806249999999999</v>
      </c>
    </row>
    <row r="27" spans="1:5">
      <c r="A27" s="18" t="s">
        <v>56</v>
      </c>
      <c r="B27" s="60">
        <v>5500</v>
      </c>
      <c r="C27" s="60">
        <v>3980</v>
      </c>
      <c r="D27" s="60">
        <v>3933</v>
      </c>
      <c r="E27" s="60">
        <f t="shared" si="0"/>
        <v>98.819095477386938</v>
      </c>
    </row>
    <row r="28" spans="1:5">
      <c r="A28" s="18" t="s">
        <v>57</v>
      </c>
      <c r="B28" s="60">
        <v>45000</v>
      </c>
      <c r="C28" s="60">
        <v>43000</v>
      </c>
      <c r="D28" s="60">
        <v>21743.48</v>
      </c>
      <c r="E28" s="60">
        <f t="shared" si="0"/>
        <v>50.566232558139532</v>
      </c>
    </row>
    <row r="29" spans="1:5">
      <c r="A29" s="18" t="s">
        <v>58</v>
      </c>
      <c r="B29" s="60">
        <v>34680</v>
      </c>
      <c r="C29" s="60">
        <v>30000</v>
      </c>
      <c r="D29" s="60">
        <v>19213.63</v>
      </c>
      <c r="E29" s="60">
        <f t="shared" si="0"/>
        <v>64.045433333333335</v>
      </c>
    </row>
    <row r="30" spans="1:5">
      <c r="A30" s="18" t="s">
        <v>60</v>
      </c>
      <c r="B30" s="60">
        <v>1480</v>
      </c>
      <c r="C30" s="60">
        <v>1480</v>
      </c>
      <c r="D30" s="60">
        <v>1280</v>
      </c>
      <c r="E30" s="60">
        <f t="shared" si="0"/>
        <v>86.486486486486484</v>
      </c>
    </row>
    <row r="31" spans="1:5">
      <c r="A31" s="18" t="s">
        <v>61</v>
      </c>
      <c r="B31" s="60">
        <v>7000</v>
      </c>
      <c r="C31" s="60">
        <v>8000</v>
      </c>
      <c r="D31" s="60">
        <v>4342.8599999999997</v>
      </c>
      <c r="E31" s="60">
        <f t="shared" si="0"/>
        <v>54.28575</v>
      </c>
    </row>
    <row r="32" spans="1:5">
      <c r="A32" s="18" t="s">
        <v>62</v>
      </c>
      <c r="B32" s="60">
        <v>7000</v>
      </c>
      <c r="C32" s="60">
        <v>7000</v>
      </c>
      <c r="D32" s="60">
        <v>5306.08</v>
      </c>
      <c r="E32" s="60">
        <f t="shared" si="0"/>
        <v>75.80114285714285</v>
      </c>
    </row>
    <row r="33" spans="1:5">
      <c r="A33" s="17" t="s">
        <v>63</v>
      </c>
      <c r="B33" s="60">
        <v>15000</v>
      </c>
      <c r="C33" s="60">
        <f>SUM(C34:C38)</f>
        <v>17000</v>
      </c>
      <c r="D33" s="60">
        <v>6182.4</v>
      </c>
      <c r="E33" s="60">
        <f t="shared" si="0"/>
        <v>36.367058823529405</v>
      </c>
    </row>
    <row r="34" spans="1:5">
      <c r="A34" s="18" t="s">
        <v>64</v>
      </c>
      <c r="B34" s="60">
        <v>4500</v>
      </c>
      <c r="C34" s="60">
        <v>4500</v>
      </c>
      <c r="D34" s="60">
        <v>1421.9</v>
      </c>
      <c r="E34" s="60">
        <f t="shared" si="0"/>
        <v>31.597777777777779</v>
      </c>
    </row>
    <row r="35" spans="1:5">
      <c r="A35" s="18" t="s">
        <v>65</v>
      </c>
      <c r="B35" s="60">
        <v>4000</v>
      </c>
      <c r="C35" s="60">
        <v>6000</v>
      </c>
      <c r="D35" s="60">
        <v>2625.5</v>
      </c>
      <c r="E35" s="60">
        <f t="shared" si="0"/>
        <v>43.758333333333333</v>
      </c>
    </row>
    <row r="36" spans="1:5">
      <c r="A36" s="18" t="s">
        <v>66</v>
      </c>
      <c r="B36" s="60">
        <v>1500</v>
      </c>
      <c r="C36" s="60">
        <v>1500</v>
      </c>
      <c r="D36" s="60">
        <v>100</v>
      </c>
      <c r="E36" s="60">
        <f t="shared" si="0"/>
        <v>6.666666666666667</v>
      </c>
    </row>
    <row r="37" spans="1:5">
      <c r="A37" s="18" t="s">
        <v>67</v>
      </c>
      <c r="B37" s="60">
        <v>4000</v>
      </c>
      <c r="C37" s="60">
        <v>4000</v>
      </c>
      <c r="D37" s="60">
        <v>1785</v>
      </c>
      <c r="E37" s="60">
        <f t="shared" si="0"/>
        <v>44.625</v>
      </c>
    </row>
    <row r="38" spans="1:5">
      <c r="A38" s="18" t="s">
        <v>69</v>
      </c>
      <c r="B38" s="60">
        <v>1000</v>
      </c>
      <c r="C38" s="60">
        <v>1000</v>
      </c>
      <c r="D38" s="60">
        <v>250</v>
      </c>
      <c r="E38" s="60">
        <f t="shared" si="0"/>
        <v>25</v>
      </c>
    </row>
    <row r="39" spans="1:5">
      <c r="A39" s="17" t="s">
        <v>72</v>
      </c>
      <c r="B39" s="60">
        <v>2500</v>
      </c>
      <c r="C39" s="60">
        <v>3000</v>
      </c>
      <c r="D39" s="60">
        <v>1573.89</v>
      </c>
      <c r="E39" s="60">
        <f t="shared" si="0"/>
        <v>52.463000000000001</v>
      </c>
    </row>
    <row r="40" spans="1:5">
      <c r="A40" s="18" t="s">
        <v>73</v>
      </c>
      <c r="B40" s="60">
        <v>2500</v>
      </c>
      <c r="C40" s="60">
        <v>3000</v>
      </c>
      <c r="D40" s="60">
        <v>1573.89</v>
      </c>
      <c r="E40" s="60">
        <f t="shared" si="0"/>
        <v>52.463000000000001</v>
      </c>
    </row>
    <row r="41" spans="1:5" ht="26.25">
      <c r="A41" s="26" t="s">
        <v>102</v>
      </c>
      <c r="B41" s="61">
        <v>620000</v>
      </c>
      <c r="C41" s="61">
        <v>620000</v>
      </c>
      <c r="D41" s="61">
        <v>303166.19</v>
      </c>
      <c r="E41" s="61">
        <f t="shared" si="0"/>
        <v>48.89777258064516</v>
      </c>
    </row>
    <row r="42" spans="1:5">
      <c r="A42" s="27" t="s">
        <v>100</v>
      </c>
      <c r="B42" s="62">
        <v>620000</v>
      </c>
      <c r="C42" s="62">
        <v>620000</v>
      </c>
      <c r="D42" s="62">
        <v>303166.19</v>
      </c>
      <c r="E42" s="62">
        <f t="shared" si="0"/>
        <v>48.89777258064516</v>
      </c>
    </row>
    <row r="43" spans="1:5">
      <c r="A43" s="28" t="s">
        <v>101</v>
      </c>
      <c r="B43" s="63">
        <v>620000</v>
      </c>
      <c r="C43" s="63">
        <v>620000</v>
      </c>
      <c r="D43" s="63">
        <v>303166.19</v>
      </c>
      <c r="E43" s="63">
        <f t="shared" si="0"/>
        <v>48.89777258064516</v>
      </c>
    </row>
    <row r="44" spans="1:5">
      <c r="A44" s="17" t="s">
        <v>41</v>
      </c>
      <c r="B44" s="60">
        <v>385000</v>
      </c>
      <c r="C44" s="60">
        <v>310000</v>
      </c>
      <c r="D44" s="60">
        <v>165946.6</v>
      </c>
      <c r="E44" s="60">
        <f t="shared" si="0"/>
        <v>53.531161290322579</v>
      </c>
    </row>
    <row r="45" spans="1:5" ht="26.25">
      <c r="A45" s="18" t="s">
        <v>43</v>
      </c>
      <c r="B45" s="60">
        <v>385000</v>
      </c>
      <c r="C45" s="60">
        <v>310000</v>
      </c>
      <c r="D45" s="60">
        <v>165946.6</v>
      </c>
      <c r="E45" s="60">
        <f t="shared" si="0"/>
        <v>53.531161290322579</v>
      </c>
    </row>
    <row r="46" spans="1:5">
      <c r="A46" s="17" t="s">
        <v>46</v>
      </c>
      <c r="B46" s="60">
        <f>SUM(B47:B49)</f>
        <v>175000</v>
      </c>
      <c r="C46" s="60">
        <f>SUM(C47:C49)</f>
        <v>200000</v>
      </c>
      <c r="D46" s="60">
        <v>123409.52</v>
      </c>
      <c r="E46" s="60">
        <f t="shared" si="0"/>
        <v>61.70476</v>
      </c>
    </row>
    <row r="47" spans="1:5">
      <c r="A47" s="18" t="s">
        <v>47</v>
      </c>
      <c r="B47" s="60">
        <v>5000</v>
      </c>
      <c r="C47" s="60">
        <v>20000</v>
      </c>
      <c r="D47" s="60">
        <v>19999.79</v>
      </c>
      <c r="E47" s="60">
        <f t="shared" si="0"/>
        <v>99.998950000000008</v>
      </c>
    </row>
    <row r="48" spans="1:5">
      <c r="A48" s="18" t="s">
        <v>48</v>
      </c>
      <c r="B48" s="60">
        <v>20000</v>
      </c>
      <c r="C48" s="60">
        <v>5000</v>
      </c>
      <c r="D48" s="60">
        <v>1282.1500000000001</v>
      </c>
      <c r="E48" s="60">
        <f t="shared" si="0"/>
        <v>25.643000000000001</v>
      </c>
    </row>
    <row r="49" spans="1:5">
      <c r="A49" s="18" t="s">
        <v>49</v>
      </c>
      <c r="B49" s="60">
        <v>150000</v>
      </c>
      <c r="C49" s="60">
        <v>175000</v>
      </c>
      <c r="D49" s="60">
        <v>102127.58</v>
      </c>
      <c r="E49" s="60">
        <f t="shared" si="0"/>
        <v>58.358617142857142</v>
      </c>
    </row>
    <row r="50" spans="1:5">
      <c r="A50" s="17" t="s">
        <v>53</v>
      </c>
      <c r="B50" s="60">
        <v>60000</v>
      </c>
      <c r="C50" s="60">
        <f>SUM(C51:C53)</f>
        <v>110000</v>
      </c>
      <c r="D50" s="60">
        <v>13810.07</v>
      </c>
      <c r="E50" s="60">
        <f t="shared" si="0"/>
        <v>12.554609090909091</v>
      </c>
    </row>
    <row r="51" spans="1:5">
      <c r="A51" s="18" t="s">
        <v>55</v>
      </c>
      <c r="B51" s="60">
        <v>10000</v>
      </c>
      <c r="C51" s="60">
        <v>10000</v>
      </c>
      <c r="D51" s="60">
        <v>1880</v>
      </c>
      <c r="E51" s="60">
        <f t="shared" si="0"/>
        <v>18.8</v>
      </c>
    </row>
    <row r="52" spans="1:5">
      <c r="A52" s="18" t="s">
        <v>59</v>
      </c>
      <c r="B52" s="60">
        <v>50000</v>
      </c>
      <c r="C52" s="60">
        <v>80000</v>
      </c>
      <c r="D52" s="60">
        <v>2515.5500000000002</v>
      </c>
      <c r="E52" s="60">
        <f t="shared" si="0"/>
        <v>3.1444375000000004</v>
      </c>
    </row>
    <row r="53" spans="1:5">
      <c r="A53" s="18" t="s">
        <v>60</v>
      </c>
      <c r="B53" s="60">
        <v>0</v>
      </c>
      <c r="C53" s="60">
        <v>20000</v>
      </c>
      <c r="D53" s="60">
        <v>9414.52</v>
      </c>
      <c r="E53" s="60">
        <f t="shared" si="0"/>
        <v>47.072600000000001</v>
      </c>
    </row>
    <row r="54" spans="1:5">
      <c r="A54" s="26" t="s">
        <v>103</v>
      </c>
      <c r="B54" s="61">
        <v>30000</v>
      </c>
      <c r="C54" s="61">
        <v>30000</v>
      </c>
      <c r="D54" s="61">
        <v>1773.75</v>
      </c>
      <c r="E54" s="61">
        <f t="shared" si="0"/>
        <v>5.9124999999999996</v>
      </c>
    </row>
    <row r="55" spans="1:5">
      <c r="A55" s="27" t="s">
        <v>100</v>
      </c>
      <c r="B55" s="62">
        <v>30000</v>
      </c>
      <c r="C55" s="62">
        <v>30000</v>
      </c>
      <c r="D55" s="62">
        <v>1773.75</v>
      </c>
      <c r="E55" s="62">
        <f t="shared" si="0"/>
        <v>5.9124999999999996</v>
      </c>
    </row>
    <row r="56" spans="1:5">
      <c r="A56" s="28" t="s">
        <v>101</v>
      </c>
      <c r="B56" s="63">
        <v>30000</v>
      </c>
      <c r="C56" s="63">
        <v>30000</v>
      </c>
      <c r="D56" s="63">
        <v>1773.75</v>
      </c>
      <c r="E56" s="63">
        <f t="shared" si="0"/>
        <v>5.9124999999999996</v>
      </c>
    </row>
    <row r="57" spans="1:5">
      <c r="A57" s="17" t="s">
        <v>53</v>
      </c>
      <c r="B57" s="60">
        <v>30000</v>
      </c>
      <c r="C57" s="60">
        <v>30000</v>
      </c>
      <c r="D57" s="60">
        <v>1773.75</v>
      </c>
      <c r="E57" s="60">
        <f t="shared" si="0"/>
        <v>5.9124999999999996</v>
      </c>
    </row>
    <row r="58" spans="1:5">
      <c r="A58" s="18" t="s">
        <v>55</v>
      </c>
      <c r="B58" s="60">
        <v>30000</v>
      </c>
      <c r="C58" s="60">
        <v>30000</v>
      </c>
      <c r="D58" s="60">
        <v>1773.75</v>
      </c>
      <c r="E58" s="60">
        <f t="shared" si="0"/>
        <v>5.9124999999999996</v>
      </c>
    </row>
    <row r="59" spans="1:5" ht="26.25">
      <c r="A59" s="26" t="s">
        <v>104</v>
      </c>
      <c r="B59" s="61">
        <v>718000</v>
      </c>
      <c r="C59" s="61">
        <v>718000</v>
      </c>
      <c r="D59" s="61">
        <v>718000</v>
      </c>
      <c r="E59" s="61">
        <f t="shared" si="0"/>
        <v>100</v>
      </c>
    </row>
    <row r="60" spans="1:5">
      <c r="A60" s="27" t="s">
        <v>100</v>
      </c>
      <c r="B60" s="62">
        <v>718000</v>
      </c>
      <c r="C60" s="62">
        <v>718000</v>
      </c>
      <c r="D60" s="62">
        <v>718000</v>
      </c>
      <c r="E60" s="62">
        <f t="shared" si="0"/>
        <v>100</v>
      </c>
    </row>
    <row r="61" spans="1:5">
      <c r="A61" s="28" t="s">
        <v>101</v>
      </c>
      <c r="B61" s="63">
        <v>718000</v>
      </c>
      <c r="C61" s="63">
        <v>718000</v>
      </c>
      <c r="D61" s="63">
        <v>718000</v>
      </c>
      <c r="E61" s="63">
        <f t="shared" si="0"/>
        <v>100</v>
      </c>
    </row>
    <row r="62" spans="1:5">
      <c r="A62" s="17" t="s">
        <v>79</v>
      </c>
      <c r="B62" s="60">
        <v>718000</v>
      </c>
      <c r="C62" s="60">
        <v>718000</v>
      </c>
      <c r="D62" s="60">
        <v>718000</v>
      </c>
      <c r="E62" s="60">
        <f t="shared" si="0"/>
        <v>100</v>
      </c>
    </row>
    <row r="63" spans="1:5">
      <c r="A63" s="18" t="s">
        <v>80</v>
      </c>
      <c r="B63" s="60">
        <v>718000</v>
      </c>
      <c r="C63" s="60">
        <v>718000</v>
      </c>
      <c r="D63" s="60">
        <v>718000</v>
      </c>
      <c r="E63" s="60">
        <f t="shared" si="0"/>
        <v>100</v>
      </c>
    </row>
    <row r="64" spans="1:5" ht="26.25">
      <c r="A64" s="25" t="s">
        <v>105</v>
      </c>
      <c r="B64" s="67">
        <v>70500</v>
      </c>
      <c r="C64" s="67">
        <v>122499.29</v>
      </c>
      <c r="D64" s="67">
        <v>34223.769999999997</v>
      </c>
      <c r="E64" s="67">
        <f t="shared" si="0"/>
        <v>27.937933354552502</v>
      </c>
    </row>
    <row r="65" spans="1:5">
      <c r="A65" s="26" t="s">
        <v>106</v>
      </c>
      <c r="B65" s="61">
        <v>70500</v>
      </c>
      <c r="C65" s="61">
        <v>122499.29</v>
      </c>
      <c r="D65" s="61">
        <v>34223.769999999997</v>
      </c>
      <c r="E65" s="61">
        <f t="shared" si="0"/>
        <v>27.937933354552502</v>
      </c>
    </row>
    <row r="66" spans="1:5">
      <c r="A66" s="27" t="s">
        <v>107</v>
      </c>
      <c r="B66" s="62">
        <v>70500</v>
      </c>
      <c r="C66" s="62">
        <v>122499.29</v>
      </c>
      <c r="D66" s="62">
        <v>34223.769999999997</v>
      </c>
      <c r="E66" s="62">
        <f t="shared" si="0"/>
        <v>27.937933354552502</v>
      </c>
    </row>
    <row r="67" spans="1:5">
      <c r="A67" s="28" t="s">
        <v>108</v>
      </c>
      <c r="B67" s="63">
        <f>SUM(B68+B69+B71+B72+B75+B79+B83+B86+B88+B93)</f>
        <v>70500</v>
      </c>
      <c r="C67" s="63">
        <v>122499.29</v>
      </c>
      <c r="D67" s="63">
        <v>34223.769999999997</v>
      </c>
      <c r="E67" s="63">
        <f t="shared" si="0"/>
        <v>27.937933354552502</v>
      </c>
    </row>
    <row r="68" spans="1:5">
      <c r="A68" s="17" t="s">
        <v>34</v>
      </c>
      <c r="B68" s="60">
        <v>0</v>
      </c>
      <c r="C68" s="60">
        <v>4300</v>
      </c>
      <c r="D68" s="60">
        <v>0</v>
      </c>
      <c r="E68" s="60">
        <f t="shared" si="0"/>
        <v>0</v>
      </c>
    </row>
    <row r="69" spans="1:5">
      <c r="A69" s="17" t="s">
        <v>36</v>
      </c>
      <c r="B69" s="60">
        <v>0</v>
      </c>
      <c r="C69" s="60">
        <v>7000</v>
      </c>
      <c r="D69" s="60">
        <v>5800</v>
      </c>
      <c r="E69" s="60">
        <f t="shared" si="0"/>
        <v>82.857142857142861</v>
      </c>
    </row>
    <row r="70" spans="1:5">
      <c r="A70" s="18" t="s">
        <v>37</v>
      </c>
      <c r="B70" s="60">
        <v>0</v>
      </c>
      <c r="C70" s="60">
        <v>7000</v>
      </c>
      <c r="D70" s="60">
        <v>5800</v>
      </c>
      <c r="E70" s="60">
        <f t="shared" si="0"/>
        <v>82.857142857142861</v>
      </c>
    </row>
    <row r="71" spans="1:5">
      <c r="A71" s="17" t="s">
        <v>38</v>
      </c>
      <c r="B71" s="60">
        <v>0</v>
      </c>
      <c r="C71" s="60">
        <v>700</v>
      </c>
      <c r="D71" s="60">
        <v>0</v>
      </c>
      <c r="E71" s="60">
        <f t="shared" si="0"/>
        <v>0</v>
      </c>
    </row>
    <row r="72" spans="1:5">
      <c r="A72" s="17" t="s">
        <v>41</v>
      </c>
      <c r="B72" s="60">
        <v>7000</v>
      </c>
      <c r="C72" s="60">
        <v>8000</v>
      </c>
      <c r="D72" s="60">
        <v>6020.46</v>
      </c>
      <c r="E72" s="60">
        <f t="shared" si="0"/>
        <v>75.255750000000006</v>
      </c>
    </row>
    <row r="73" spans="1:5">
      <c r="A73" s="18" t="s">
        <v>42</v>
      </c>
      <c r="B73" s="60">
        <v>5000</v>
      </c>
      <c r="C73" s="60">
        <v>6000</v>
      </c>
      <c r="D73" s="60">
        <v>5672.46</v>
      </c>
      <c r="E73" s="60">
        <f t="shared" si="0"/>
        <v>94.540999999999997</v>
      </c>
    </row>
    <row r="74" spans="1:5">
      <c r="A74" s="18" t="s">
        <v>45</v>
      </c>
      <c r="B74" s="60">
        <v>2000</v>
      </c>
      <c r="C74" s="60">
        <v>2000</v>
      </c>
      <c r="D74" s="60">
        <v>348</v>
      </c>
      <c r="E74" s="60">
        <f t="shared" si="0"/>
        <v>17.399999999999999</v>
      </c>
    </row>
    <row r="75" spans="1:5">
      <c r="A75" s="17" t="s">
        <v>46</v>
      </c>
      <c r="B75" s="60">
        <v>5000</v>
      </c>
      <c r="C75" s="60">
        <f>SUM(C76:C78)</f>
        <v>14057.77</v>
      </c>
      <c r="D75" s="60">
        <v>1100.6099999999999</v>
      </c>
      <c r="E75" s="60">
        <f t="shared" si="0"/>
        <v>7.8291933926931501</v>
      </c>
    </row>
    <row r="76" spans="1:5">
      <c r="A76" s="18" t="s">
        <v>47</v>
      </c>
      <c r="B76" s="60">
        <v>2000</v>
      </c>
      <c r="C76" s="60">
        <v>10057.77</v>
      </c>
      <c r="D76" s="60">
        <v>321.04000000000002</v>
      </c>
      <c r="E76" s="60">
        <f t="shared" si="0"/>
        <v>3.191960046809581</v>
      </c>
    </row>
    <row r="77" spans="1:5">
      <c r="A77" s="18" t="s">
        <v>49</v>
      </c>
      <c r="B77" s="60">
        <v>1000</v>
      </c>
      <c r="C77" s="60">
        <v>2000</v>
      </c>
      <c r="D77" s="60">
        <v>649.12</v>
      </c>
      <c r="E77" s="60">
        <f t="shared" si="0"/>
        <v>32.456000000000003</v>
      </c>
    </row>
    <row r="78" spans="1:5">
      <c r="A78" s="18" t="s">
        <v>52</v>
      </c>
      <c r="B78" s="60">
        <v>2000</v>
      </c>
      <c r="C78" s="60">
        <v>2000</v>
      </c>
      <c r="D78" s="60">
        <v>130.44999999999999</v>
      </c>
      <c r="E78" s="60">
        <f t="shared" ref="E78:E144" si="1">SUM(D78/C78*100)</f>
        <v>6.5224999999999991</v>
      </c>
    </row>
    <row r="79" spans="1:5">
      <c r="A79" s="17" t="s">
        <v>53</v>
      </c>
      <c r="B79" s="60">
        <v>10000</v>
      </c>
      <c r="C79" s="60">
        <f>SUM(C80:C82)</f>
        <v>22852.18</v>
      </c>
      <c r="D79" s="60">
        <v>11739.85</v>
      </c>
      <c r="E79" s="60">
        <f t="shared" si="1"/>
        <v>51.372998112215114</v>
      </c>
    </row>
    <row r="80" spans="1:5">
      <c r="A80" s="18" t="s">
        <v>55</v>
      </c>
      <c r="B80" s="60">
        <v>7000</v>
      </c>
      <c r="C80" s="60">
        <v>10852.18</v>
      </c>
      <c r="D80" s="60">
        <v>8480</v>
      </c>
      <c r="E80" s="60">
        <f t="shared" si="1"/>
        <v>78.140981811949302</v>
      </c>
    </row>
    <row r="81" spans="1:5">
      <c r="A81" s="18" t="s">
        <v>57</v>
      </c>
      <c r="B81" s="60">
        <v>1000</v>
      </c>
      <c r="C81" s="60">
        <v>2000</v>
      </c>
      <c r="D81" s="60">
        <v>170</v>
      </c>
      <c r="E81" s="60">
        <f t="shared" si="1"/>
        <v>8.5</v>
      </c>
    </row>
    <row r="82" spans="1:5">
      <c r="A82" s="18" t="s">
        <v>60</v>
      </c>
      <c r="B82" s="60">
        <v>2000</v>
      </c>
      <c r="C82" s="60">
        <v>10000</v>
      </c>
      <c r="D82" s="60">
        <v>3089.85</v>
      </c>
      <c r="E82" s="60">
        <f t="shared" si="1"/>
        <v>30.898500000000002</v>
      </c>
    </row>
    <row r="83" spans="1:5">
      <c r="A83" s="17" t="s">
        <v>63</v>
      </c>
      <c r="B83" s="60">
        <v>6000</v>
      </c>
      <c r="C83" s="60">
        <v>8500</v>
      </c>
      <c r="D83" s="60">
        <v>4917.79</v>
      </c>
      <c r="E83" s="60">
        <f t="shared" si="1"/>
        <v>57.856352941176468</v>
      </c>
    </row>
    <row r="84" spans="1:5">
      <c r="A84" s="18" t="s">
        <v>65</v>
      </c>
      <c r="B84" s="60">
        <v>5000</v>
      </c>
      <c r="C84" s="60">
        <v>6000</v>
      </c>
      <c r="D84" s="60">
        <v>1154.05</v>
      </c>
      <c r="E84" s="60">
        <f t="shared" si="1"/>
        <v>19.234166666666667</v>
      </c>
    </row>
    <row r="85" spans="1:5">
      <c r="A85" s="18" t="s">
        <v>69</v>
      </c>
      <c r="B85" s="60">
        <v>1000</v>
      </c>
      <c r="C85" s="60">
        <v>2500</v>
      </c>
      <c r="D85" s="60">
        <v>3763.74</v>
      </c>
      <c r="E85" s="60">
        <f t="shared" si="1"/>
        <v>150.5496</v>
      </c>
    </row>
    <row r="86" spans="1:5">
      <c r="A86" s="17" t="s">
        <v>72</v>
      </c>
      <c r="B86" s="60">
        <v>500</v>
      </c>
      <c r="C86" s="60">
        <v>1500</v>
      </c>
      <c r="D86" s="60">
        <v>9.56</v>
      </c>
      <c r="E86" s="60">
        <f t="shared" si="1"/>
        <v>0.63733333333333331</v>
      </c>
    </row>
    <row r="87" spans="1:5" ht="26.25">
      <c r="A87" s="18" t="s">
        <v>74</v>
      </c>
      <c r="B87" s="60">
        <v>500</v>
      </c>
      <c r="C87" s="60">
        <v>1500</v>
      </c>
      <c r="D87" s="60">
        <v>9.56</v>
      </c>
      <c r="E87" s="60">
        <f t="shared" si="1"/>
        <v>0.63733333333333331</v>
      </c>
    </row>
    <row r="88" spans="1:5">
      <c r="A88" s="17" t="s">
        <v>81</v>
      </c>
      <c r="B88" s="60">
        <v>40000</v>
      </c>
      <c r="C88" s="60">
        <f>SUM(C89:C92)</f>
        <v>53589.34</v>
      </c>
      <c r="D88" s="60">
        <v>4635.5</v>
      </c>
      <c r="E88" s="60">
        <f t="shared" si="1"/>
        <v>8.6500412208846029</v>
      </c>
    </row>
    <row r="89" spans="1:5">
      <c r="A89" s="18" t="s">
        <v>82</v>
      </c>
      <c r="B89" s="60">
        <v>10000</v>
      </c>
      <c r="C89" s="60">
        <v>20000</v>
      </c>
      <c r="D89" s="60">
        <v>0</v>
      </c>
      <c r="E89" s="60">
        <f t="shared" si="1"/>
        <v>0</v>
      </c>
    </row>
    <row r="90" spans="1:5">
      <c r="A90" s="18" t="s">
        <v>83</v>
      </c>
      <c r="B90" s="60">
        <v>10000</v>
      </c>
      <c r="C90" s="60">
        <v>10000</v>
      </c>
      <c r="D90" s="60">
        <v>2060</v>
      </c>
      <c r="E90" s="60">
        <f t="shared" si="1"/>
        <v>20.599999999999998</v>
      </c>
    </row>
    <row r="91" spans="1:5">
      <c r="A91" s="18" t="s">
        <v>84</v>
      </c>
      <c r="B91" s="60">
        <v>10000</v>
      </c>
      <c r="C91" s="60">
        <v>10000</v>
      </c>
      <c r="D91" s="60">
        <v>1487.5</v>
      </c>
      <c r="E91" s="60">
        <f t="shared" si="1"/>
        <v>14.875</v>
      </c>
    </row>
    <row r="92" spans="1:5">
      <c r="A92" s="18" t="s">
        <v>85</v>
      </c>
      <c r="B92" s="60">
        <v>10000</v>
      </c>
      <c r="C92" s="60">
        <v>13589.34</v>
      </c>
      <c r="D92" s="60">
        <v>1088</v>
      </c>
      <c r="E92" s="60">
        <f t="shared" si="1"/>
        <v>8.0062755071254372</v>
      </c>
    </row>
    <row r="93" spans="1:5">
      <c r="A93" s="17" t="s">
        <v>86</v>
      </c>
      <c r="B93" s="60">
        <v>2000</v>
      </c>
      <c r="C93" s="60">
        <v>2000</v>
      </c>
      <c r="D93" s="60">
        <v>0</v>
      </c>
      <c r="E93" s="60">
        <f t="shared" si="1"/>
        <v>0</v>
      </c>
    </row>
    <row r="94" spans="1:5">
      <c r="A94" s="25" t="s">
        <v>109</v>
      </c>
      <c r="B94" s="67">
        <f>SUM(B95+B100+B105+B118+B125+B145+B155+B159+B167)</f>
        <v>9699350</v>
      </c>
      <c r="C94" s="67">
        <f>SUM(C95+C100+C105+C118+C125+C145+C155+C159+C167)</f>
        <v>9900462.6400000006</v>
      </c>
      <c r="D94" s="67">
        <v>92985.2</v>
      </c>
      <c r="E94" s="67">
        <f t="shared" si="1"/>
        <v>0.9392005543692451</v>
      </c>
    </row>
    <row r="95" spans="1:5">
      <c r="A95" s="26" t="s">
        <v>110</v>
      </c>
      <c r="B95" s="61">
        <v>2000</v>
      </c>
      <c r="C95" s="61">
        <v>2000</v>
      </c>
      <c r="D95" s="61">
        <v>990</v>
      </c>
      <c r="E95" s="61">
        <f t="shared" si="1"/>
        <v>49.5</v>
      </c>
    </row>
    <row r="96" spans="1:5">
      <c r="A96" s="27" t="s">
        <v>107</v>
      </c>
      <c r="B96" s="62">
        <v>2000</v>
      </c>
      <c r="C96" s="62">
        <v>2000</v>
      </c>
      <c r="D96" s="62">
        <v>990</v>
      </c>
      <c r="E96" s="62">
        <f t="shared" si="1"/>
        <v>49.5</v>
      </c>
    </row>
    <row r="97" spans="1:5">
      <c r="A97" s="28" t="s">
        <v>111</v>
      </c>
      <c r="B97" s="63">
        <v>2000</v>
      </c>
      <c r="C97" s="63">
        <v>2000</v>
      </c>
      <c r="D97" s="63">
        <v>990</v>
      </c>
      <c r="E97" s="63">
        <f t="shared" si="1"/>
        <v>49.5</v>
      </c>
    </row>
    <row r="98" spans="1:5">
      <c r="A98" s="17" t="s">
        <v>63</v>
      </c>
      <c r="B98" s="60">
        <v>2000</v>
      </c>
      <c r="C98" s="60">
        <v>2000</v>
      </c>
      <c r="D98" s="60">
        <v>990</v>
      </c>
      <c r="E98" s="60">
        <f t="shared" si="1"/>
        <v>49.5</v>
      </c>
    </row>
    <row r="99" spans="1:5">
      <c r="A99" s="18" t="s">
        <v>65</v>
      </c>
      <c r="B99" s="60">
        <v>2000</v>
      </c>
      <c r="C99" s="60">
        <v>2000</v>
      </c>
      <c r="D99" s="60">
        <v>990</v>
      </c>
      <c r="E99" s="60">
        <f t="shared" si="1"/>
        <v>49.5</v>
      </c>
    </row>
    <row r="100" spans="1:5" ht="26.25">
      <c r="A100" s="26" t="s">
        <v>112</v>
      </c>
      <c r="B100" s="61">
        <v>120050</v>
      </c>
      <c r="C100" s="61">
        <v>237504.12</v>
      </c>
      <c r="D100" s="61"/>
      <c r="E100" s="61">
        <f t="shared" si="1"/>
        <v>0</v>
      </c>
    </row>
    <row r="101" spans="1:5">
      <c r="A101" s="27" t="s">
        <v>107</v>
      </c>
      <c r="B101" s="62">
        <v>120050</v>
      </c>
      <c r="C101" s="62">
        <v>237504.12</v>
      </c>
      <c r="D101" s="62"/>
      <c r="E101" s="62">
        <f t="shared" si="1"/>
        <v>0</v>
      </c>
    </row>
    <row r="102" spans="1:5" ht="26.25">
      <c r="A102" s="28" t="s">
        <v>113</v>
      </c>
      <c r="B102" s="63">
        <f>SUM(B103:B104)</f>
        <v>120050</v>
      </c>
      <c r="C102" s="63">
        <v>237504.12</v>
      </c>
      <c r="D102" s="63">
        <v>0</v>
      </c>
      <c r="E102" s="63">
        <f t="shared" si="1"/>
        <v>0</v>
      </c>
    </row>
    <row r="103" spans="1:5">
      <c r="A103" s="17" t="s">
        <v>81</v>
      </c>
      <c r="B103" s="60">
        <v>1300</v>
      </c>
      <c r="C103" s="60">
        <v>1100</v>
      </c>
      <c r="D103" s="60">
        <v>0</v>
      </c>
      <c r="E103" s="60">
        <f t="shared" si="1"/>
        <v>0</v>
      </c>
    </row>
    <row r="104" spans="1:5">
      <c r="A104" s="17" t="s">
        <v>88</v>
      </c>
      <c r="B104" s="60">
        <v>118750</v>
      </c>
      <c r="C104" s="60">
        <v>236404.12</v>
      </c>
      <c r="D104" s="60">
        <v>0</v>
      </c>
      <c r="E104" s="60">
        <f t="shared" si="1"/>
        <v>0</v>
      </c>
    </row>
    <row r="105" spans="1:5">
      <c r="A105" s="26" t="s">
        <v>114</v>
      </c>
      <c r="B105" s="61">
        <v>67000</v>
      </c>
      <c r="C105" s="61">
        <v>67000</v>
      </c>
      <c r="D105" s="61">
        <v>13571.86</v>
      </c>
      <c r="E105" s="61">
        <f t="shared" si="1"/>
        <v>20.256507462686567</v>
      </c>
    </row>
    <row r="106" spans="1:5">
      <c r="A106" s="27" t="s">
        <v>107</v>
      </c>
      <c r="B106" s="62">
        <v>67000</v>
      </c>
      <c r="C106" s="62">
        <v>67000</v>
      </c>
      <c r="D106" s="62">
        <v>13571.86</v>
      </c>
      <c r="E106" s="62">
        <f t="shared" si="1"/>
        <v>20.256507462686567</v>
      </c>
    </row>
    <row r="107" spans="1:5">
      <c r="A107" s="28" t="s">
        <v>115</v>
      </c>
      <c r="B107" s="63">
        <v>67000</v>
      </c>
      <c r="C107" s="63">
        <v>67000</v>
      </c>
      <c r="D107" s="63">
        <v>13571.86</v>
      </c>
      <c r="E107" s="63">
        <f t="shared" si="1"/>
        <v>20.256507462686567</v>
      </c>
    </row>
    <row r="108" spans="1:5">
      <c r="A108" s="17" t="s">
        <v>41</v>
      </c>
      <c r="B108" s="60">
        <v>3000</v>
      </c>
      <c r="C108" s="60">
        <v>3000</v>
      </c>
      <c r="D108" s="60">
        <v>2000</v>
      </c>
      <c r="E108" s="60">
        <f t="shared" si="1"/>
        <v>66.666666666666657</v>
      </c>
    </row>
    <row r="109" spans="1:5">
      <c r="A109" s="18" t="s">
        <v>42</v>
      </c>
      <c r="B109" s="60">
        <v>3000</v>
      </c>
      <c r="C109" s="60">
        <v>3000</v>
      </c>
      <c r="D109" s="60">
        <v>2000</v>
      </c>
      <c r="E109" s="60">
        <f t="shared" si="1"/>
        <v>66.666666666666657</v>
      </c>
    </row>
    <row r="110" spans="1:5">
      <c r="A110" s="17" t="s">
        <v>46</v>
      </c>
      <c r="B110" s="60">
        <v>35000</v>
      </c>
      <c r="C110" s="60">
        <v>30000</v>
      </c>
      <c r="D110" s="60">
        <v>10528.18</v>
      </c>
      <c r="E110" s="60">
        <f t="shared" si="1"/>
        <v>35.093933333333332</v>
      </c>
    </row>
    <row r="111" spans="1:5">
      <c r="A111" s="18" t="s">
        <v>47</v>
      </c>
      <c r="B111" s="60">
        <v>30000</v>
      </c>
      <c r="C111" s="60">
        <v>20000</v>
      </c>
      <c r="D111" s="60">
        <v>5602.28</v>
      </c>
      <c r="E111" s="60">
        <f t="shared" si="1"/>
        <v>28.011399999999998</v>
      </c>
    </row>
    <row r="112" spans="1:5">
      <c r="A112" s="18" t="s">
        <v>48</v>
      </c>
      <c r="B112" s="60">
        <v>5000</v>
      </c>
      <c r="C112" s="60">
        <v>10000</v>
      </c>
      <c r="D112" s="60">
        <v>4925.8999999999996</v>
      </c>
      <c r="E112" s="60">
        <f t="shared" si="1"/>
        <v>49.259</v>
      </c>
    </row>
    <row r="113" spans="1:6">
      <c r="A113" s="17" t="s">
        <v>53</v>
      </c>
      <c r="B113" s="60">
        <v>5000</v>
      </c>
      <c r="C113" s="60">
        <v>5000</v>
      </c>
      <c r="D113" s="60">
        <v>0</v>
      </c>
      <c r="E113" s="60">
        <f t="shared" si="1"/>
        <v>0</v>
      </c>
    </row>
    <row r="114" spans="1:6">
      <c r="A114" s="17" t="s">
        <v>63</v>
      </c>
      <c r="B114" s="60">
        <v>2000</v>
      </c>
      <c r="C114" s="60">
        <v>2000</v>
      </c>
      <c r="D114" s="60">
        <v>1043.68</v>
      </c>
      <c r="E114" s="60">
        <f t="shared" si="1"/>
        <v>52.184000000000012</v>
      </c>
    </row>
    <row r="115" spans="1:6">
      <c r="A115" s="18" t="s">
        <v>65</v>
      </c>
      <c r="B115" s="60">
        <v>2000</v>
      </c>
      <c r="C115" s="60">
        <v>2000</v>
      </c>
      <c r="D115" s="60">
        <v>1043.68</v>
      </c>
      <c r="E115" s="60">
        <f t="shared" si="1"/>
        <v>52.184000000000012</v>
      </c>
    </row>
    <row r="116" spans="1:6">
      <c r="A116" s="17" t="s">
        <v>81</v>
      </c>
      <c r="B116" s="60">
        <v>20000</v>
      </c>
      <c r="C116" s="60">
        <v>25000</v>
      </c>
      <c r="D116" s="60">
        <v>0</v>
      </c>
      <c r="E116" s="60">
        <f t="shared" si="1"/>
        <v>0</v>
      </c>
    </row>
    <row r="117" spans="1:6">
      <c r="A117" s="17" t="s">
        <v>86</v>
      </c>
      <c r="B117" s="60">
        <v>2000</v>
      </c>
      <c r="C117" s="60">
        <v>2000</v>
      </c>
      <c r="D117" s="60">
        <v>0</v>
      </c>
      <c r="E117" s="60">
        <f t="shared" si="1"/>
        <v>0</v>
      </c>
    </row>
    <row r="118" spans="1:6">
      <c r="A118" s="26" t="s">
        <v>116</v>
      </c>
      <c r="B118" s="61">
        <v>55000</v>
      </c>
      <c r="C118" s="61">
        <v>55665.07</v>
      </c>
      <c r="D118" s="61">
        <v>1800</v>
      </c>
      <c r="E118" s="61">
        <f t="shared" si="1"/>
        <v>3.2336256830360588</v>
      </c>
    </row>
    <row r="119" spans="1:6">
      <c r="A119" s="27" t="s">
        <v>107</v>
      </c>
      <c r="B119" s="62">
        <v>55000</v>
      </c>
      <c r="C119" s="62">
        <v>55665.07</v>
      </c>
      <c r="D119" s="62">
        <v>1800</v>
      </c>
      <c r="E119" s="62">
        <f t="shared" si="1"/>
        <v>3.2336256830360588</v>
      </c>
    </row>
    <row r="120" spans="1:6">
      <c r="A120" s="28" t="s">
        <v>117</v>
      </c>
      <c r="B120" s="63">
        <v>55000</v>
      </c>
      <c r="C120" s="63">
        <v>55665.07</v>
      </c>
      <c r="D120" s="63">
        <v>1800</v>
      </c>
      <c r="E120" s="63">
        <f t="shared" si="1"/>
        <v>3.2336256830360588</v>
      </c>
    </row>
    <row r="121" spans="1:6">
      <c r="A121" s="17" t="s">
        <v>46</v>
      </c>
      <c r="B121" s="60">
        <v>10000</v>
      </c>
      <c r="C121" s="60">
        <v>10000</v>
      </c>
      <c r="D121" s="60">
        <v>0</v>
      </c>
      <c r="E121" s="60">
        <f t="shared" si="1"/>
        <v>0</v>
      </c>
    </row>
    <row r="122" spans="1:6">
      <c r="A122" s="17" t="s">
        <v>53</v>
      </c>
      <c r="B122" s="60">
        <v>30000</v>
      </c>
      <c r="C122" s="60">
        <v>30465.07</v>
      </c>
      <c r="D122" s="60">
        <v>1800</v>
      </c>
      <c r="E122" s="60">
        <f t="shared" si="1"/>
        <v>5.9084059219296066</v>
      </c>
    </row>
    <row r="123" spans="1:6">
      <c r="A123" s="18" t="s">
        <v>54</v>
      </c>
      <c r="B123" s="60">
        <v>30000</v>
      </c>
      <c r="C123" s="60">
        <v>30465.07</v>
      </c>
      <c r="D123" s="60">
        <v>1800</v>
      </c>
      <c r="E123" s="60">
        <f t="shared" si="1"/>
        <v>5.9084059219296066</v>
      </c>
    </row>
    <row r="124" spans="1:6">
      <c r="A124" s="17" t="s">
        <v>63</v>
      </c>
      <c r="B124" s="60">
        <v>15000</v>
      </c>
      <c r="C124" s="60">
        <v>15200</v>
      </c>
      <c r="D124" s="60">
        <v>0</v>
      </c>
      <c r="E124" s="60">
        <f t="shared" si="1"/>
        <v>0</v>
      </c>
    </row>
    <row r="125" spans="1:6">
      <c r="A125" s="26" t="s">
        <v>118</v>
      </c>
      <c r="B125" s="61">
        <v>115000</v>
      </c>
      <c r="C125" s="61">
        <v>203000</v>
      </c>
      <c r="D125" s="61">
        <v>39235.879999999997</v>
      </c>
      <c r="E125" s="61">
        <f t="shared" si="1"/>
        <v>19.328019704433498</v>
      </c>
    </row>
    <row r="126" spans="1:6">
      <c r="A126" s="27" t="s">
        <v>107</v>
      </c>
      <c r="B126" s="62">
        <v>115000</v>
      </c>
      <c r="C126" s="62">
        <v>203000</v>
      </c>
      <c r="D126" s="62">
        <v>39235.879999999997</v>
      </c>
      <c r="E126" s="62">
        <f t="shared" si="1"/>
        <v>19.328019704433498</v>
      </c>
    </row>
    <row r="127" spans="1:6" ht="26.25">
      <c r="A127" s="28" t="s">
        <v>119</v>
      </c>
      <c r="B127" s="63">
        <v>115000</v>
      </c>
      <c r="C127" s="63">
        <f>SUM(C128+C129+C130+C131+C133+C139+C140+C141+C144)</f>
        <v>203000</v>
      </c>
      <c r="D127" s="63">
        <v>39235.879999999997</v>
      </c>
      <c r="E127" s="63">
        <f t="shared" si="1"/>
        <v>19.328019704433498</v>
      </c>
    </row>
    <row r="128" spans="1:6">
      <c r="A128" s="17" t="s">
        <v>34</v>
      </c>
      <c r="B128" s="60">
        <v>16700</v>
      </c>
      <c r="C128" s="60">
        <v>0</v>
      </c>
      <c r="D128" s="60">
        <v>0</v>
      </c>
      <c r="E128" s="60">
        <v>0</v>
      </c>
      <c r="F128" s="64"/>
    </row>
    <row r="129" spans="1:6">
      <c r="A129" s="17" t="s">
        <v>38</v>
      </c>
      <c r="B129" s="60">
        <v>3300</v>
      </c>
      <c r="C129" s="60">
        <v>0</v>
      </c>
      <c r="D129" s="60">
        <v>0</v>
      </c>
      <c r="E129" s="60">
        <v>0</v>
      </c>
      <c r="F129" s="64"/>
    </row>
    <row r="130" spans="1:6">
      <c r="A130" s="17" t="s">
        <v>41</v>
      </c>
      <c r="B130" s="60">
        <v>4000</v>
      </c>
      <c r="C130" s="60">
        <v>4000</v>
      </c>
      <c r="D130" s="60">
        <v>0</v>
      </c>
      <c r="E130" s="60">
        <v>0</v>
      </c>
      <c r="F130" s="64"/>
    </row>
    <row r="131" spans="1:6">
      <c r="A131" s="17" t="s">
        <v>46</v>
      </c>
      <c r="B131" s="60">
        <v>39000</v>
      </c>
      <c r="C131" s="60">
        <v>10000</v>
      </c>
      <c r="D131" s="60">
        <v>2968.84</v>
      </c>
      <c r="E131" s="60">
        <f t="shared" si="1"/>
        <v>29.688400000000005</v>
      </c>
      <c r="F131" s="64"/>
    </row>
    <row r="132" spans="1:6">
      <c r="A132" s="18" t="s">
        <v>47</v>
      </c>
      <c r="B132" s="60">
        <v>39000</v>
      </c>
      <c r="C132" s="60">
        <v>10000</v>
      </c>
      <c r="D132" s="60">
        <v>2968.84</v>
      </c>
      <c r="E132" s="60">
        <f t="shared" si="1"/>
        <v>29.688400000000005</v>
      </c>
      <c r="F132" s="64"/>
    </row>
    <row r="133" spans="1:6">
      <c r="A133" s="17" t="s">
        <v>53</v>
      </c>
      <c r="B133" s="60">
        <f>SUM(B134:B138)</f>
        <v>18000</v>
      </c>
      <c r="C133" s="60">
        <f>SUM(C134:C138)</f>
        <v>39000</v>
      </c>
      <c r="D133" s="60">
        <v>17925</v>
      </c>
      <c r="E133" s="60">
        <f t="shared" si="1"/>
        <v>45.96153846153846</v>
      </c>
      <c r="F133" s="64"/>
    </row>
    <row r="134" spans="1:6">
      <c r="A134" s="18" t="s">
        <v>54</v>
      </c>
      <c r="B134" s="60">
        <v>2000</v>
      </c>
      <c r="C134" s="60">
        <v>10000</v>
      </c>
      <c r="D134" s="60">
        <v>1875</v>
      </c>
      <c r="E134" s="60">
        <f t="shared" si="1"/>
        <v>18.75</v>
      </c>
      <c r="F134" s="64"/>
    </row>
    <row r="135" spans="1:6">
      <c r="A135" s="18" t="s">
        <v>57</v>
      </c>
      <c r="B135" s="60">
        <v>4000</v>
      </c>
      <c r="C135" s="60">
        <v>8000</v>
      </c>
      <c r="D135" s="60">
        <v>2750</v>
      </c>
      <c r="E135" s="60">
        <f t="shared" si="1"/>
        <v>34.375</v>
      </c>
      <c r="F135" s="64"/>
    </row>
    <row r="136" spans="1:6">
      <c r="A136" s="18" t="s">
        <v>59</v>
      </c>
      <c r="B136" s="60">
        <v>2000</v>
      </c>
      <c r="C136" s="60">
        <v>10000</v>
      </c>
      <c r="D136" s="60">
        <v>3050</v>
      </c>
      <c r="E136" s="60">
        <f t="shared" si="1"/>
        <v>30.5</v>
      </c>
      <c r="F136" s="64"/>
    </row>
    <row r="137" spans="1:6">
      <c r="A137" s="18" t="s">
        <v>60</v>
      </c>
      <c r="B137" s="60">
        <v>9000</v>
      </c>
      <c r="C137" s="60">
        <v>9000</v>
      </c>
      <c r="D137" s="60">
        <v>9000</v>
      </c>
      <c r="E137" s="60">
        <f t="shared" si="1"/>
        <v>100</v>
      </c>
      <c r="F137" s="64"/>
    </row>
    <row r="138" spans="1:6">
      <c r="A138" s="18" t="s">
        <v>62</v>
      </c>
      <c r="B138" s="60">
        <v>1000</v>
      </c>
      <c r="C138" s="60">
        <v>2000</v>
      </c>
      <c r="D138" s="60">
        <v>1250</v>
      </c>
      <c r="E138" s="60">
        <f t="shared" si="1"/>
        <v>62.5</v>
      </c>
      <c r="F138" s="64"/>
    </row>
    <row r="139" spans="1:6">
      <c r="A139" s="17" t="s">
        <v>63</v>
      </c>
      <c r="B139" s="60">
        <v>8000</v>
      </c>
      <c r="C139" s="60">
        <v>0</v>
      </c>
      <c r="D139" s="60">
        <v>0</v>
      </c>
      <c r="E139" s="60">
        <v>0</v>
      </c>
      <c r="F139" s="64"/>
    </row>
    <row r="140" spans="1:6">
      <c r="A140" s="17" t="s">
        <v>76</v>
      </c>
      <c r="B140" s="60">
        <v>5000</v>
      </c>
      <c r="C140" s="60">
        <v>5000</v>
      </c>
      <c r="D140" s="60">
        <v>0</v>
      </c>
      <c r="E140" s="60">
        <f t="shared" si="1"/>
        <v>0</v>
      </c>
      <c r="F140" s="64"/>
    </row>
    <row r="141" spans="1:6">
      <c r="A141" s="17" t="s">
        <v>81</v>
      </c>
      <c r="B141" s="60">
        <v>0</v>
      </c>
      <c r="C141" s="60">
        <v>130000</v>
      </c>
      <c r="D141" s="60">
        <v>18342.04</v>
      </c>
      <c r="E141" s="60">
        <f t="shared" si="1"/>
        <v>14.10926153846154</v>
      </c>
      <c r="F141" s="64"/>
    </row>
    <row r="142" spans="1:6">
      <c r="A142" s="18" t="s">
        <v>82</v>
      </c>
      <c r="B142" s="60">
        <v>0</v>
      </c>
      <c r="C142" s="60">
        <v>100000</v>
      </c>
      <c r="D142" s="60">
        <v>11552.58</v>
      </c>
      <c r="E142" s="60">
        <f t="shared" si="1"/>
        <v>11.552579999999999</v>
      </c>
      <c r="F142" s="64"/>
    </row>
    <row r="143" spans="1:6">
      <c r="A143" s="18" t="s">
        <v>85</v>
      </c>
      <c r="B143" s="60">
        <v>0</v>
      </c>
      <c r="C143" s="60">
        <v>30000</v>
      </c>
      <c r="D143" s="60">
        <v>6789.46</v>
      </c>
      <c r="E143" s="60">
        <f t="shared" si="1"/>
        <v>22.631533333333334</v>
      </c>
      <c r="F143" s="64"/>
    </row>
    <row r="144" spans="1:6">
      <c r="A144" s="17" t="s">
        <v>86</v>
      </c>
      <c r="B144" s="60">
        <v>21000</v>
      </c>
      <c r="C144" s="60">
        <v>15000</v>
      </c>
      <c r="D144" s="60">
        <v>0</v>
      </c>
      <c r="E144" s="60">
        <f t="shared" si="1"/>
        <v>0</v>
      </c>
      <c r="F144" s="64"/>
    </row>
    <row r="145" spans="1:6">
      <c r="A145" s="26" t="s">
        <v>120</v>
      </c>
      <c r="B145" s="61">
        <v>500000</v>
      </c>
      <c r="C145" s="61">
        <v>1130193.45</v>
      </c>
      <c r="D145" s="61">
        <v>33349.64</v>
      </c>
      <c r="E145" s="61">
        <f t="shared" ref="E145:E180" si="2">SUM(D145/C145*100)</f>
        <v>2.9507904155700073</v>
      </c>
    </row>
    <row r="146" spans="1:6">
      <c r="A146" s="27" t="s">
        <v>107</v>
      </c>
      <c r="B146" s="62">
        <v>500000</v>
      </c>
      <c r="C146" s="62">
        <v>1130193.45</v>
      </c>
      <c r="D146" s="62">
        <v>33349.64</v>
      </c>
      <c r="E146" s="62">
        <f t="shared" si="2"/>
        <v>2.9507904155700073</v>
      </c>
    </row>
    <row r="147" spans="1:6">
      <c r="A147" s="28" t="s">
        <v>121</v>
      </c>
      <c r="B147" s="63">
        <v>500000</v>
      </c>
      <c r="C147" s="63">
        <v>1130193.45</v>
      </c>
      <c r="D147" s="63">
        <v>33349.64</v>
      </c>
      <c r="E147" s="63">
        <f t="shared" si="2"/>
        <v>2.9507904155700073</v>
      </c>
    </row>
    <row r="148" spans="1:6">
      <c r="A148" s="28" t="s">
        <v>122</v>
      </c>
      <c r="B148" s="63">
        <v>500000</v>
      </c>
      <c r="C148" s="63">
        <v>1130193.45</v>
      </c>
      <c r="D148" s="63">
        <v>33349.64</v>
      </c>
      <c r="E148" s="63">
        <f t="shared" si="2"/>
        <v>2.9507904155700073</v>
      </c>
    </row>
    <row r="149" spans="1:6">
      <c r="A149" s="17" t="s">
        <v>41</v>
      </c>
      <c r="B149" s="60">
        <v>0</v>
      </c>
      <c r="C149" s="60">
        <v>110193.45</v>
      </c>
      <c r="D149" s="60">
        <v>14727.52</v>
      </c>
      <c r="E149" s="60">
        <f t="shared" si="2"/>
        <v>13.365150106471846</v>
      </c>
      <c r="F149" s="64"/>
    </row>
    <row r="150" spans="1:6">
      <c r="A150" s="18" t="s">
        <v>42</v>
      </c>
      <c r="B150" s="60">
        <v>0</v>
      </c>
      <c r="C150" s="60">
        <v>110193.45</v>
      </c>
      <c r="D150" s="60">
        <v>14727.52</v>
      </c>
      <c r="E150" s="60">
        <f t="shared" si="2"/>
        <v>13.365150106471846</v>
      </c>
      <c r="F150" s="64"/>
    </row>
    <row r="151" spans="1:6">
      <c r="A151" s="17" t="s">
        <v>53</v>
      </c>
      <c r="B151" s="60">
        <v>0</v>
      </c>
      <c r="C151" s="60">
        <v>20000</v>
      </c>
      <c r="D151" s="60">
        <v>18622.12</v>
      </c>
      <c r="E151" s="60">
        <f t="shared" si="2"/>
        <v>93.110600000000005</v>
      </c>
      <c r="F151" s="64"/>
    </row>
    <row r="152" spans="1:6">
      <c r="A152" s="18" t="s">
        <v>60</v>
      </c>
      <c r="B152" s="60">
        <v>0</v>
      </c>
      <c r="C152" s="60">
        <v>20000</v>
      </c>
      <c r="D152" s="60">
        <v>18622.12</v>
      </c>
      <c r="E152" s="60">
        <f t="shared" si="2"/>
        <v>93.110600000000005</v>
      </c>
      <c r="F152" s="64"/>
    </row>
    <row r="153" spans="1:6">
      <c r="A153" s="17" t="s">
        <v>81</v>
      </c>
      <c r="B153" s="60">
        <v>0</v>
      </c>
      <c r="C153" s="60">
        <v>375000</v>
      </c>
      <c r="D153" s="60">
        <v>0</v>
      </c>
      <c r="E153" s="60">
        <f t="shared" si="2"/>
        <v>0</v>
      </c>
      <c r="F153" s="64"/>
    </row>
    <row r="154" spans="1:6">
      <c r="A154" s="17" t="s">
        <v>88</v>
      </c>
      <c r="B154" s="60">
        <v>500000</v>
      </c>
      <c r="C154" s="60">
        <v>625000</v>
      </c>
      <c r="D154" s="60">
        <v>0</v>
      </c>
      <c r="E154" s="60">
        <f t="shared" si="2"/>
        <v>0</v>
      </c>
      <c r="F154" s="64"/>
    </row>
    <row r="155" spans="1:6">
      <c r="A155" s="26" t="s">
        <v>123</v>
      </c>
      <c r="B155" s="61">
        <v>300</v>
      </c>
      <c r="C155" s="61">
        <v>100</v>
      </c>
      <c r="D155" s="61">
        <v>0</v>
      </c>
      <c r="E155" s="61">
        <f t="shared" si="2"/>
        <v>0</v>
      </c>
      <c r="F155" s="64"/>
    </row>
    <row r="156" spans="1:6">
      <c r="A156" s="27" t="s">
        <v>107</v>
      </c>
      <c r="B156" s="62">
        <v>300</v>
      </c>
      <c r="C156" s="62">
        <v>100</v>
      </c>
      <c r="D156" s="62">
        <v>0</v>
      </c>
      <c r="E156" s="62">
        <f t="shared" si="2"/>
        <v>0</v>
      </c>
    </row>
    <row r="157" spans="1:6">
      <c r="A157" s="28" t="s">
        <v>124</v>
      </c>
      <c r="B157" s="63">
        <v>300</v>
      </c>
      <c r="C157" s="63">
        <v>100</v>
      </c>
      <c r="D157" s="63">
        <v>0</v>
      </c>
      <c r="E157" s="63">
        <f t="shared" si="2"/>
        <v>0</v>
      </c>
    </row>
    <row r="158" spans="1:6">
      <c r="A158" s="17" t="s">
        <v>72</v>
      </c>
      <c r="B158" s="60">
        <v>300</v>
      </c>
      <c r="C158" s="60">
        <v>100</v>
      </c>
      <c r="D158" s="60">
        <v>0</v>
      </c>
      <c r="E158" s="60">
        <f t="shared" si="2"/>
        <v>0</v>
      </c>
    </row>
    <row r="159" spans="1:6">
      <c r="A159" s="26" t="s">
        <v>125</v>
      </c>
      <c r="B159" s="61">
        <v>30000</v>
      </c>
      <c r="C159" s="61">
        <v>50000</v>
      </c>
      <c r="D159" s="61">
        <v>4037.82</v>
      </c>
      <c r="E159" s="61">
        <f t="shared" si="2"/>
        <v>8.0756399999999999</v>
      </c>
    </row>
    <row r="160" spans="1:6">
      <c r="A160" s="27" t="s">
        <v>107</v>
      </c>
      <c r="B160" s="62">
        <v>30000</v>
      </c>
      <c r="C160" s="62">
        <v>50000</v>
      </c>
      <c r="D160" s="62">
        <v>4037.82</v>
      </c>
      <c r="E160" s="62">
        <f t="shared" si="2"/>
        <v>8.0756399999999999</v>
      </c>
    </row>
    <row r="161" spans="1:5">
      <c r="A161" s="28" t="s">
        <v>111</v>
      </c>
      <c r="B161" s="63">
        <v>30000</v>
      </c>
      <c r="C161" s="63">
        <v>50000</v>
      </c>
      <c r="D161" s="63">
        <v>4037.82</v>
      </c>
      <c r="E161" s="63">
        <f t="shared" si="2"/>
        <v>8.0756399999999999</v>
      </c>
    </row>
    <row r="162" spans="1:5">
      <c r="A162" s="17" t="s">
        <v>41</v>
      </c>
      <c r="B162" s="60">
        <v>0</v>
      </c>
      <c r="C162" s="60">
        <v>20000</v>
      </c>
      <c r="D162" s="60">
        <v>0</v>
      </c>
      <c r="E162" s="60">
        <f t="shared" si="2"/>
        <v>0</v>
      </c>
    </row>
    <row r="163" spans="1:5">
      <c r="A163" s="17" t="s">
        <v>76</v>
      </c>
      <c r="B163" s="60">
        <v>30000</v>
      </c>
      <c r="C163" s="60">
        <v>30000</v>
      </c>
      <c r="D163" s="60">
        <v>4037.82</v>
      </c>
      <c r="E163" s="60">
        <f t="shared" si="2"/>
        <v>13.459400000000002</v>
      </c>
    </row>
    <row r="164" spans="1:5">
      <c r="A164" s="18" t="s">
        <v>77</v>
      </c>
      <c r="B164" s="60">
        <v>1000</v>
      </c>
      <c r="C164" s="60">
        <v>1000</v>
      </c>
      <c r="D164" s="60">
        <v>887.82</v>
      </c>
      <c r="E164" s="60">
        <f t="shared" si="2"/>
        <v>88.782000000000011</v>
      </c>
    </row>
    <row r="165" spans="1:5">
      <c r="A165" s="18" t="s">
        <v>78</v>
      </c>
      <c r="B165" s="60">
        <v>29000</v>
      </c>
      <c r="C165" s="60">
        <v>29000</v>
      </c>
      <c r="D165" s="60">
        <v>3150</v>
      </c>
      <c r="E165" s="60">
        <f t="shared" si="2"/>
        <v>10.86206896551724</v>
      </c>
    </row>
    <row r="166" spans="1:5">
      <c r="A166" s="15" t="s">
        <v>126</v>
      </c>
      <c r="B166" s="60">
        <v>8810000</v>
      </c>
      <c r="C166" s="60">
        <v>8155000</v>
      </c>
      <c r="D166" s="60">
        <v>3993526</v>
      </c>
      <c r="E166" s="60">
        <f t="shared" si="2"/>
        <v>48.970275904353159</v>
      </c>
    </row>
    <row r="167" spans="1:5">
      <c r="A167" s="26" t="s">
        <v>127</v>
      </c>
      <c r="B167" s="61">
        <v>8810000</v>
      </c>
      <c r="C167" s="61">
        <v>8155000</v>
      </c>
      <c r="D167" s="61">
        <v>3993526</v>
      </c>
      <c r="E167" s="61">
        <f t="shared" si="2"/>
        <v>48.970275904353159</v>
      </c>
    </row>
    <row r="168" spans="1:5">
      <c r="A168" s="27" t="s">
        <v>100</v>
      </c>
      <c r="B168" s="62">
        <v>8810000</v>
      </c>
      <c r="C168" s="62">
        <v>8155000</v>
      </c>
      <c r="D168" s="62">
        <v>3993526</v>
      </c>
      <c r="E168" s="62">
        <f t="shared" si="2"/>
        <v>48.970275904353159</v>
      </c>
    </row>
    <row r="169" spans="1:5">
      <c r="A169" s="17" t="s">
        <v>34</v>
      </c>
      <c r="B169" s="60">
        <v>6800000</v>
      </c>
      <c r="C169" s="60">
        <v>6600000</v>
      </c>
      <c r="D169" s="60">
        <v>3326479.07</v>
      </c>
      <c r="E169" s="60">
        <f t="shared" si="2"/>
        <v>50.401198030303028</v>
      </c>
    </row>
    <row r="170" spans="1:5">
      <c r="A170" s="18" t="s">
        <v>35</v>
      </c>
      <c r="B170" s="60">
        <v>680000</v>
      </c>
      <c r="C170" s="60">
        <v>6600000</v>
      </c>
      <c r="D170" s="60">
        <v>3326479.07</v>
      </c>
      <c r="E170" s="60">
        <f t="shared" si="2"/>
        <v>50.401198030303028</v>
      </c>
    </row>
    <row r="171" spans="1:5">
      <c r="A171" s="17" t="s">
        <v>36</v>
      </c>
      <c r="B171" s="60">
        <v>300000</v>
      </c>
      <c r="C171" s="60">
        <v>270000</v>
      </c>
      <c r="D171" s="60">
        <v>88939.92</v>
      </c>
      <c r="E171" s="60">
        <f t="shared" si="2"/>
        <v>32.940711111111106</v>
      </c>
    </row>
    <row r="172" spans="1:5">
      <c r="A172" s="18" t="s">
        <v>37</v>
      </c>
      <c r="B172" s="60">
        <v>300000</v>
      </c>
      <c r="C172" s="60">
        <v>270000</v>
      </c>
      <c r="D172" s="60">
        <v>88939.92</v>
      </c>
      <c r="E172" s="60">
        <f t="shared" si="2"/>
        <v>32.940711111111106</v>
      </c>
    </row>
    <row r="173" spans="1:5">
      <c r="A173" s="17" t="s">
        <v>38</v>
      </c>
      <c r="B173" s="60">
        <v>1500000</v>
      </c>
      <c r="C173" s="60">
        <v>1150000</v>
      </c>
      <c r="D173" s="60">
        <v>549085.31000000006</v>
      </c>
      <c r="E173" s="60">
        <f t="shared" si="2"/>
        <v>47.74654869565218</v>
      </c>
    </row>
    <row r="174" spans="1:5">
      <c r="A174" s="18" t="s">
        <v>39</v>
      </c>
      <c r="B174" s="60">
        <v>1450000</v>
      </c>
      <c r="C174" s="60">
        <v>1100000</v>
      </c>
      <c r="D174" s="60">
        <v>548560.14</v>
      </c>
      <c r="E174" s="60">
        <f t="shared" si="2"/>
        <v>49.86910363636364</v>
      </c>
    </row>
    <row r="175" spans="1:5" ht="26.25">
      <c r="A175" s="18" t="s">
        <v>40</v>
      </c>
      <c r="B175" s="60">
        <v>50000</v>
      </c>
      <c r="C175" s="60">
        <v>50000</v>
      </c>
      <c r="D175" s="60">
        <v>525.16999999999996</v>
      </c>
      <c r="E175" s="60">
        <f t="shared" si="2"/>
        <v>1.0503400000000001</v>
      </c>
    </row>
    <row r="176" spans="1:5">
      <c r="A176" s="17" t="s">
        <v>63</v>
      </c>
      <c r="B176" s="60">
        <v>150000</v>
      </c>
      <c r="C176" s="60">
        <v>85000</v>
      </c>
      <c r="D176" s="60">
        <v>17265.63</v>
      </c>
      <c r="E176" s="60">
        <f t="shared" si="2"/>
        <v>20.312505882352944</v>
      </c>
    </row>
    <row r="177" spans="1:5">
      <c r="A177" s="18" t="s">
        <v>67</v>
      </c>
      <c r="B177" s="60">
        <v>50000</v>
      </c>
      <c r="C177" s="60">
        <v>40000</v>
      </c>
      <c r="D177" s="60">
        <v>3250</v>
      </c>
      <c r="E177" s="60">
        <f t="shared" si="2"/>
        <v>8.125</v>
      </c>
    </row>
    <row r="178" spans="1:5">
      <c r="A178" s="18" t="s">
        <v>68</v>
      </c>
      <c r="B178" s="60">
        <v>100000</v>
      </c>
      <c r="C178" s="60">
        <v>45000</v>
      </c>
      <c r="D178" s="60">
        <v>14015.63</v>
      </c>
      <c r="E178" s="60">
        <f t="shared" si="2"/>
        <v>31.145844444444442</v>
      </c>
    </row>
    <row r="179" spans="1:5">
      <c r="A179" s="17" t="s">
        <v>72</v>
      </c>
      <c r="B179" s="60">
        <v>60000</v>
      </c>
      <c r="C179" s="60">
        <v>50000</v>
      </c>
      <c r="D179" s="60">
        <v>11756.07</v>
      </c>
      <c r="E179" s="60">
        <f t="shared" si="2"/>
        <v>23.512139999999999</v>
      </c>
    </row>
    <row r="180" spans="1:5">
      <c r="A180" s="18" t="s">
        <v>75</v>
      </c>
      <c r="B180" s="60">
        <v>60000</v>
      </c>
      <c r="C180" s="60">
        <v>50000</v>
      </c>
      <c r="D180" s="60">
        <v>11756.07</v>
      </c>
      <c r="E180" s="60">
        <f t="shared" si="2"/>
        <v>23.512139999999999</v>
      </c>
    </row>
    <row r="183" spans="1:5">
      <c r="A183" s="31" t="s">
        <v>179</v>
      </c>
    </row>
    <row r="184" spans="1:5">
      <c r="A184" s="57" t="s">
        <v>180</v>
      </c>
    </row>
    <row r="185" spans="1:5">
      <c r="A185" s="68" t="s">
        <v>184</v>
      </c>
    </row>
  </sheetData>
  <mergeCells count="1">
    <mergeCell ref="A2:E2"/>
  </mergeCells>
  <pageMargins left="0.31496062992125984" right="0.31496062992125984" top="0.74803149606299213" bottom="0.74803149606299213" header="0.31496062992125984" footer="0.31496062992125984"/>
  <pageSetup paperSize="9" orientation="landscape" r:id="rId1"/>
  <legacyDrawing r:id="rId2"/>
  <oleObjects>
    <oleObject progId="Word.Document.12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OPĆI DIO</vt:lpstr>
      <vt:lpstr>EKONOMSKA KLASIFIKACIJA - PR</vt:lpstr>
      <vt:lpstr>EKONOMSKA KLASIFIKACIJA - RA</vt:lpstr>
      <vt:lpstr>OPĆI DIO - IZV</vt:lpstr>
      <vt:lpstr>PROG-EKO-IZV - PR</vt:lpstr>
      <vt:lpstr>PROG-EKO-IZV  - 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</dc:title>
  <dc:creator>Računovodstvo</dc:creator>
  <cp:lastModifiedBy>Računovodstvo</cp:lastModifiedBy>
  <cp:lastPrinted>2022-07-22T09:49:21Z</cp:lastPrinted>
  <dcterms:created xsi:type="dcterms:W3CDTF">2022-07-15T07:19:40Z</dcterms:created>
  <dcterms:modified xsi:type="dcterms:W3CDTF">2023-03-03T08:23:43Z</dcterms:modified>
</cp:coreProperties>
</file>